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07管理班\★入園料等収納業務委託\R7入園料等収納業務委託＆総合案内\03_施行決定\"/>
    </mc:Choice>
  </mc:AlternateContent>
  <xr:revisionPtr revIDLastSave="0" documentId="13_ncr:1_{2AC53CED-ACBB-41BA-A7F5-29ADB99EBC58}" xr6:coauthVersionLast="47" xr6:coauthVersionMax="47" xr10:uidLastSave="{00000000-0000-0000-0000-000000000000}"/>
  <bookViews>
    <workbookView xWindow="-120" yWindow="-120" windowWidth="29040" windowHeight="15720" tabRatio="907" activeTab="1" xr2:uid="{00000000-000D-0000-FFFF-FFFF00000000}"/>
  </bookViews>
  <sheets>
    <sheet name="人工配置(売改札)" sheetId="4" r:id="rId1"/>
    <sheet name="開園日他算定(売改札) " sheetId="12" r:id="rId2"/>
    <sheet name="開園日数(売改札)" sheetId="1" r:id="rId3"/>
    <sheet name="人工配置(総合案内）" sheetId="24" r:id="rId4"/>
    <sheet name="開園日他算定(総合案内)" sheetId="25" r:id="rId5"/>
    <sheet name="開園日数(総合案内)" sheetId="26" r:id="rId6"/>
    <sheet name="24年度国税庁調査" sheetId="16" state="hidden" r:id="rId7"/>
    <sheet name="25年度国税庁調査" sheetId="21" state="hidden" r:id="rId8"/>
    <sheet name="日別入園者数" sheetId="20" state="hidden" r:id="rId9"/>
    <sheet name="交通整理員" sheetId="19" state="hidden" r:id="rId10"/>
  </sheets>
  <externalReferences>
    <externalReference r:id="rId11"/>
  </externalReferences>
  <definedNames>
    <definedName name="_xlnm._FilterDatabase" localSheetId="6" hidden="1">'24年度国税庁調査'!$A$6:$M$6</definedName>
    <definedName name="_xlnm._FilterDatabase" localSheetId="7" hidden="1">'25年度国税庁調査'!$A$6:$M$6</definedName>
    <definedName name="HYOU" localSheetId="6">'24年度国税庁調査'!$B$1:$M$50</definedName>
    <definedName name="HYOU" localSheetId="7">'25年度国税庁調査'!$B$1:$M$50</definedName>
    <definedName name="HYOU" localSheetId="5">#REF!</definedName>
    <definedName name="HYOU" localSheetId="4">#REF!</definedName>
    <definedName name="HYOU" localSheetId="3">#REF!</definedName>
    <definedName name="HYOU">#REF!</definedName>
    <definedName name="_xlnm.Print_Area" localSheetId="6">'24年度国税庁調査'!$A$1:$M$51</definedName>
    <definedName name="_xlnm.Print_Area" localSheetId="7">'25年度国税庁調査'!$A$1:$M$51</definedName>
    <definedName name="_xlnm.Print_Area" localSheetId="5">'開園日数(総合案内)'!$A$1:$P$10</definedName>
    <definedName name="_xlnm.Print_Area" localSheetId="2">'開園日数(売改札)'!$A$1:$P$11</definedName>
    <definedName name="_xlnm.Print_Area" localSheetId="4">'開園日他算定(総合案内)'!$A$1:$M$173</definedName>
    <definedName name="_xlnm.Print_Area" localSheetId="1">'開園日他算定(売改札) '!$A$1:$M$169</definedName>
    <definedName name="_xlnm.Print_Area" localSheetId="9">交通整理員!$A$1:$N$40</definedName>
    <definedName name="_xlnm.Print_Area" localSheetId="3">'人工配置(総合案内）'!$B$1:$W$16</definedName>
    <definedName name="_xlnm.Print_Area" localSheetId="0">'人工配置(売改札)'!$B$1:$W$15</definedName>
    <definedName name="_xlnm.Print_Area" localSheetId="8">日別入園者数!$A$1:$BH$34</definedName>
    <definedName name="_xlnm.Print_Area">#REF!</definedName>
    <definedName name="PRINT_AREA_MI" localSheetId="5">#REF!</definedName>
    <definedName name="PRINT_AREA_MI" localSheetId="4">#REF!</definedName>
    <definedName name="PRINT_AREA_MI" localSheetId="3">#REF!</definedName>
    <definedName name="PRINT_AREA_MI">#REF!</definedName>
    <definedName name="SONO5" localSheetId="5">#REF!</definedName>
    <definedName name="SONO5" localSheetId="4">#REF!</definedName>
    <definedName name="SONO5" localSheetId="3">#REF!</definedName>
    <definedName name="SONO5">#REF!</definedName>
    <definedName name="国税庁調査" localSheetId="3">#REF!</definedName>
    <definedName name="国税庁調査">'24年度国税庁調査'!$B$1:$M$50</definedName>
    <definedName name="単価一覧" localSheetId="3">[1]単価一覧!$A$3:$C$20</definedName>
    <definedName name="単価一覧">[1]単価一覧!$A$3:$C$20</definedName>
    <definedName name="誘導員" localSheetId="5">#REF!</definedName>
    <definedName name="誘導員" localSheetId="4">#REF!</definedName>
    <definedName name="誘導員" localSheetId="3">#REF!</definedName>
    <definedName name="誘導員">#REF!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5" i="24" l="1"/>
  <c r="I15" i="24"/>
  <c r="F15" i="24"/>
  <c r="D15" i="24"/>
  <c r="U9" i="24"/>
  <c r="S9" i="24"/>
  <c r="P9" i="24"/>
  <c r="N9" i="24"/>
  <c r="K9" i="24"/>
  <c r="I9" i="24"/>
  <c r="F9" i="24"/>
  <c r="D9" i="24"/>
  <c r="K15" i="4"/>
  <c r="I15" i="4"/>
  <c r="F15" i="4"/>
  <c r="D15" i="4"/>
  <c r="U9" i="4"/>
  <c r="S9" i="4"/>
  <c r="P9" i="4"/>
  <c r="N9" i="4"/>
  <c r="K9" i="4"/>
  <c r="I9" i="4"/>
  <c r="F9" i="4"/>
  <c r="D9" i="4"/>
  <c r="R4" i="12"/>
  <c r="S4" i="12" s="1"/>
  <c r="R17" i="12"/>
  <c r="S17" i="12" s="1"/>
  <c r="R30" i="12"/>
  <c r="S30" i="12" s="1"/>
  <c r="R45" i="12"/>
  <c r="S45" i="12" s="1"/>
  <c r="R59" i="12"/>
  <c r="S59" i="12" s="1"/>
  <c r="R73" i="12"/>
  <c r="S73" i="12" s="1"/>
  <c r="R86" i="12"/>
  <c r="S86" i="12" s="1"/>
  <c r="R99" i="12"/>
  <c r="S99" i="12" s="1"/>
  <c r="R114" i="12"/>
  <c r="S114" i="12" s="1"/>
  <c r="O115" i="12"/>
  <c r="P115" i="12" s="1"/>
  <c r="J9" i="25" l="1"/>
  <c r="O11" i="26" l="1"/>
  <c r="J165" i="25"/>
  <c r="J152" i="25"/>
  <c r="O148" i="25" s="1"/>
  <c r="P148" i="25" s="1"/>
  <c r="J139" i="25"/>
  <c r="A132" i="25"/>
  <c r="J125" i="25"/>
  <c r="J108" i="25"/>
  <c r="J93" i="25"/>
  <c r="J80" i="25" l="1"/>
  <c r="J64" i="25" l="1"/>
  <c r="J50" i="25"/>
  <c r="J35" i="25"/>
  <c r="J22" i="25"/>
  <c r="J160" i="12" l="1"/>
  <c r="O156" i="12" s="1"/>
  <c r="P156" i="12" s="1"/>
  <c r="J147" i="12"/>
  <c r="O143" i="12" s="1"/>
  <c r="P143" i="12" s="1"/>
  <c r="J133" i="12"/>
  <c r="O129" i="12" s="1"/>
  <c r="P129" i="12" s="1"/>
  <c r="J104" i="12" l="1"/>
  <c r="O100" i="12" s="1"/>
  <c r="P100" i="12" s="1"/>
  <c r="J91" i="12"/>
  <c r="O87" i="12" s="1"/>
  <c r="P87" i="12" s="1"/>
  <c r="J78" i="12"/>
  <c r="O74" i="12" s="1"/>
  <c r="P74" i="12" s="1"/>
  <c r="J64" i="12"/>
  <c r="O60" i="12" s="1"/>
  <c r="P60" i="12" s="1"/>
  <c r="A74" i="12" l="1"/>
  <c r="J50" i="12"/>
  <c r="O46" i="12" s="1"/>
  <c r="P46" i="12" s="1"/>
  <c r="J35" i="12"/>
  <c r="O31" i="12" s="1"/>
  <c r="P31" i="12" s="1"/>
  <c r="J22" i="12"/>
  <c r="O18" i="12" s="1"/>
  <c r="P18" i="12" s="1"/>
  <c r="J9" i="12" l="1"/>
  <c r="O5" i="12" s="1"/>
  <c r="P5" i="12" s="1"/>
  <c r="O161" i="25" l="1"/>
  <c r="P161" i="25" s="1"/>
  <c r="O135" i="25"/>
  <c r="P135" i="25" s="1"/>
  <c r="R147" i="25"/>
  <c r="O121" i="25"/>
  <c r="P121" i="25" s="1"/>
  <c r="R120" i="25"/>
  <c r="O104" i="25"/>
  <c r="P104" i="25" s="1"/>
  <c r="R103" i="25"/>
  <c r="O89" i="25"/>
  <c r="P89" i="25" s="1"/>
  <c r="R88" i="25"/>
  <c r="O76" i="25"/>
  <c r="P76" i="25" s="1"/>
  <c r="R75" i="25"/>
  <c r="S75" i="25" s="1"/>
  <c r="O60" i="25"/>
  <c r="P60" i="25" s="1"/>
  <c r="R59" i="25"/>
  <c r="O46" i="25"/>
  <c r="P46" i="25" s="1"/>
  <c r="R45" i="25"/>
  <c r="O31" i="25"/>
  <c r="P31" i="25" s="1"/>
  <c r="R30" i="25"/>
  <c r="O18" i="25"/>
  <c r="P18" i="25" s="1"/>
  <c r="R17" i="25"/>
  <c r="O5" i="25"/>
  <c r="P5" i="25" s="1"/>
  <c r="R4" i="25"/>
  <c r="R134" i="25"/>
  <c r="A126" i="12"/>
  <c r="AV33" i="20"/>
  <c r="AG33" i="20"/>
  <c r="BF32" i="20"/>
  <c r="AV32" i="20"/>
  <c r="AL32" i="20"/>
  <c r="AG32" i="20"/>
  <c r="BF31" i="20"/>
  <c r="AV31" i="20"/>
  <c r="AL31" i="20"/>
  <c r="AG31" i="20"/>
  <c r="BF30" i="20"/>
  <c r="BA30" i="20"/>
  <c r="AV30" i="20"/>
  <c r="AQ30" i="20"/>
  <c r="AL30" i="20"/>
  <c r="BF29" i="20"/>
  <c r="BA29" i="20"/>
  <c r="AQ29" i="20"/>
  <c r="AL29" i="20"/>
  <c r="AG29" i="20"/>
  <c r="BF28" i="20"/>
  <c r="BA28" i="20"/>
  <c r="AV28" i="20"/>
  <c r="AQ28" i="20"/>
  <c r="AL28" i="20"/>
  <c r="AG28" i="20"/>
  <c r="BF27" i="20"/>
  <c r="BA27" i="20"/>
  <c r="AV27" i="20"/>
  <c r="AQ27" i="20"/>
  <c r="AG27" i="20"/>
  <c r="AV26" i="20"/>
  <c r="AL26" i="20"/>
  <c r="AG26" i="20"/>
  <c r="BF25" i="20"/>
  <c r="BA25" i="20"/>
  <c r="AV25" i="20"/>
  <c r="AQ25" i="20"/>
  <c r="AL25" i="20"/>
  <c r="AG25" i="20"/>
  <c r="BF24" i="20"/>
  <c r="BA24" i="20"/>
  <c r="AV24" i="20"/>
  <c r="AQ24" i="20"/>
  <c r="AL24" i="20"/>
  <c r="AG24" i="20"/>
  <c r="BF23" i="20"/>
  <c r="BA23" i="20"/>
  <c r="AV23" i="20"/>
  <c r="AQ23" i="20"/>
  <c r="AL23" i="20"/>
  <c r="BF22" i="20"/>
  <c r="BA22" i="20"/>
  <c r="AQ22" i="20"/>
  <c r="AL22" i="20"/>
  <c r="AG22" i="20"/>
  <c r="BF21" i="20"/>
  <c r="BA21" i="20"/>
  <c r="AV21" i="20"/>
  <c r="AQ21" i="20"/>
  <c r="AL21" i="20"/>
  <c r="AG21" i="20"/>
  <c r="BF20" i="20"/>
  <c r="BA20" i="20"/>
  <c r="AV20" i="20"/>
  <c r="AQ20" i="20"/>
  <c r="AG20" i="20"/>
  <c r="AV19" i="20"/>
  <c r="AQ19" i="20"/>
  <c r="AL19" i="20"/>
  <c r="AG19" i="20"/>
  <c r="BF18" i="20"/>
  <c r="BA18" i="20"/>
  <c r="AV18" i="20"/>
  <c r="AL18" i="20"/>
  <c r="AG18" i="20"/>
  <c r="BF17" i="20"/>
  <c r="BA17" i="20"/>
  <c r="AV17" i="20"/>
  <c r="AQ17" i="20"/>
  <c r="AL17" i="20"/>
  <c r="BF16" i="20"/>
  <c r="BA16" i="20"/>
  <c r="AQ16" i="20"/>
  <c r="AL16" i="20"/>
  <c r="AG16" i="20"/>
  <c r="BF15" i="20"/>
  <c r="BA15" i="20"/>
  <c r="AV15" i="20"/>
  <c r="AQ15" i="20"/>
  <c r="AL15" i="20"/>
  <c r="AG15" i="20"/>
  <c r="BF14" i="20"/>
  <c r="BA14" i="20"/>
  <c r="AV14" i="20"/>
  <c r="AQ14" i="20"/>
  <c r="AL14" i="20"/>
  <c r="AG14" i="20"/>
  <c r="BF13" i="20"/>
  <c r="BA13" i="20"/>
  <c r="AV13" i="20"/>
  <c r="AQ13" i="20"/>
  <c r="AG13" i="20"/>
  <c r="AV12" i="20"/>
  <c r="AQ12" i="20"/>
  <c r="AL12" i="20"/>
  <c r="AG12" i="20"/>
  <c r="BF11" i="20"/>
  <c r="AV11" i="20"/>
  <c r="AL11" i="20"/>
  <c r="BF10" i="20"/>
  <c r="BA10" i="20"/>
  <c r="AV10" i="20"/>
  <c r="AQ10" i="20"/>
  <c r="AL10" i="20"/>
  <c r="AG10" i="20"/>
  <c r="BF9" i="20"/>
  <c r="BA9" i="20"/>
  <c r="AV9" i="20"/>
  <c r="AQ9" i="20"/>
  <c r="AL9" i="20"/>
  <c r="BF8" i="20"/>
  <c r="BA8" i="20"/>
  <c r="AQ8" i="20"/>
  <c r="AL8" i="20"/>
  <c r="AG8" i="20"/>
  <c r="BF7" i="20"/>
  <c r="BA7" i="20"/>
  <c r="AV7" i="20"/>
  <c r="AQ7" i="20"/>
  <c r="AG7" i="20"/>
  <c r="BF6" i="20"/>
  <c r="BA6" i="20"/>
  <c r="AV6" i="20"/>
  <c r="AQ6" i="20"/>
  <c r="AL6" i="20"/>
  <c r="AG6" i="20"/>
  <c r="AV5" i="20"/>
  <c r="AQ5" i="20"/>
  <c r="AL5" i="20"/>
  <c r="AG5" i="20"/>
  <c r="BF4" i="20"/>
  <c r="BA4" i="20"/>
  <c r="AV4" i="20"/>
  <c r="AL4" i="20"/>
  <c r="AG4" i="20"/>
  <c r="BF3" i="20"/>
  <c r="BA3" i="20"/>
  <c r="AQ3" i="20"/>
  <c r="AL3" i="20"/>
  <c r="AG3" i="20"/>
  <c r="W33" i="20"/>
  <c r="R33" i="20"/>
  <c r="H33" i="20"/>
  <c r="W32" i="20"/>
  <c r="R32" i="20"/>
  <c r="M32" i="20"/>
  <c r="H32" i="20"/>
  <c r="C32" i="20"/>
  <c r="AB31" i="20"/>
  <c r="W31" i="20"/>
  <c r="M31" i="20"/>
  <c r="H31" i="20"/>
  <c r="C31" i="20"/>
  <c r="AB30" i="20"/>
  <c r="W30" i="20"/>
  <c r="R30" i="20"/>
  <c r="M30" i="20"/>
  <c r="H30" i="20"/>
  <c r="C30" i="20"/>
  <c r="AB29" i="20"/>
  <c r="W29" i="20"/>
  <c r="R29" i="20"/>
  <c r="M29" i="20"/>
  <c r="C29" i="20"/>
  <c r="AB28" i="20"/>
  <c r="R28" i="20"/>
  <c r="M28" i="20"/>
  <c r="H28" i="20"/>
  <c r="C28" i="20"/>
  <c r="AB27" i="20"/>
  <c r="W27" i="20"/>
  <c r="R27" i="20"/>
  <c r="M27" i="20"/>
  <c r="H27" i="20"/>
  <c r="C27" i="20"/>
  <c r="W26" i="20"/>
  <c r="R26" i="20"/>
  <c r="H26" i="20"/>
  <c r="C26" i="20"/>
  <c r="AB25" i="20"/>
  <c r="W25" i="20"/>
  <c r="R25" i="20"/>
  <c r="M25" i="20"/>
  <c r="H25" i="20"/>
  <c r="C25" i="20"/>
  <c r="AB24" i="20"/>
  <c r="W24" i="20"/>
  <c r="M24" i="20"/>
  <c r="H24" i="20"/>
  <c r="AB23" i="20"/>
  <c r="W23" i="20"/>
  <c r="R23" i="20"/>
  <c r="M23" i="20"/>
  <c r="H23" i="20"/>
  <c r="C23" i="20"/>
  <c r="AB22" i="20"/>
  <c r="W22" i="20"/>
  <c r="R22" i="20"/>
  <c r="M22" i="20"/>
  <c r="C22" i="20"/>
  <c r="AB21" i="20"/>
  <c r="R21" i="20"/>
  <c r="M21" i="20"/>
  <c r="H21" i="20"/>
  <c r="C21" i="20"/>
  <c r="AB20" i="20"/>
  <c r="W20" i="20"/>
  <c r="R20" i="20"/>
  <c r="M20" i="20"/>
  <c r="H20" i="20"/>
  <c r="C20" i="20"/>
  <c r="W19" i="20"/>
  <c r="R19" i="20"/>
  <c r="H19" i="20"/>
  <c r="C19" i="20"/>
  <c r="AB18" i="20"/>
  <c r="W18" i="20"/>
  <c r="M18" i="20"/>
  <c r="H18" i="20"/>
  <c r="C18" i="20"/>
  <c r="AB17" i="20"/>
  <c r="W17" i="20"/>
  <c r="R17" i="20"/>
  <c r="M17" i="20"/>
  <c r="H17" i="20"/>
  <c r="AB16" i="20"/>
  <c r="W16" i="20"/>
  <c r="R16" i="20"/>
  <c r="M16" i="20"/>
  <c r="H16" i="20"/>
  <c r="C16" i="20"/>
  <c r="AB15" i="20"/>
  <c r="R15" i="20"/>
  <c r="M15" i="20"/>
  <c r="C15" i="20"/>
  <c r="AB14" i="20"/>
  <c r="R14" i="20"/>
  <c r="M14" i="20"/>
  <c r="H14" i="20"/>
  <c r="C14" i="20"/>
  <c r="AB13" i="20"/>
  <c r="W13" i="20"/>
  <c r="R13" i="20"/>
  <c r="M13" i="20"/>
  <c r="H13" i="20"/>
  <c r="C13" i="20"/>
  <c r="AB12" i="20"/>
  <c r="W12" i="20"/>
  <c r="R12" i="20"/>
  <c r="H12" i="20"/>
  <c r="C12" i="20"/>
  <c r="W11" i="20"/>
  <c r="R11" i="20"/>
  <c r="M11" i="20"/>
  <c r="H11" i="20"/>
  <c r="C11" i="20"/>
  <c r="AB10" i="20"/>
  <c r="W10" i="20"/>
  <c r="M10" i="20"/>
  <c r="H10" i="20"/>
  <c r="AB9" i="20"/>
  <c r="W9" i="20"/>
  <c r="R9" i="20"/>
  <c r="M9" i="20"/>
  <c r="C9" i="20"/>
  <c r="AB8" i="20"/>
  <c r="W8" i="20"/>
  <c r="R8" i="20"/>
  <c r="M8" i="20"/>
  <c r="H8" i="20"/>
  <c r="C8" i="20"/>
  <c r="AB7" i="20"/>
  <c r="R7" i="20"/>
  <c r="M7" i="20"/>
  <c r="H7" i="20"/>
  <c r="C7" i="20"/>
  <c r="AB6" i="20"/>
  <c r="W6" i="20"/>
  <c r="R6" i="20"/>
  <c r="M6" i="20"/>
  <c r="H6" i="20"/>
  <c r="C6" i="20"/>
  <c r="AB5" i="20"/>
  <c r="W5" i="20"/>
  <c r="R5" i="20"/>
  <c r="H5" i="20"/>
  <c r="C5" i="20"/>
  <c r="W4" i="20"/>
  <c r="R4" i="20"/>
  <c r="M4" i="20"/>
  <c r="H4" i="20"/>
  <c r="C4" i="20"/>
  <c r="AB3" i="20"/>
  <c r="W3" i="20"/>
  <c r="R3" i="20"/>
  <c r="M3" i="20"/>
  <c r="H3" i="20"/>
  <c r="F315" i="19"/>
  <c r="F314" i="19"/>
  <c r="F313" i="19"/>
  <c r="F312" i="19"/>
  <c r="F311" i="19"/>
  <c r="F310" i="19"/>
  <c r="F309" i="19"/>
  <c r="F308" i="19"/>
  <c r="F307" i="19"/>
  <c r="F306" i="19"/>
  <c r="F305" i="19"/>
  <c r="F304" i="19"/>
  <c r="F303" i="19"/>
  <c r="F302" i="19"/>
  <c r="F301" i="19"/>
  <c r="F300" i="19"/>
  <c r="F299" i="19"/>
  <c r="F298" i="19"/>
  <c r="F297" i="19"/>
  <c r="F296" i="19"/>
  <c r="F295" i="19"/>
  <c r="F294" i="19"/>
  <c r="F293" i="19"/>
  <c r="F292" i="19"/>
  <c r="F291" i="19"/>
  <c r="F290" i="19"/>
  <c r="F289" i="19"/>
  <c r="F288" i="19"/>
  <c r="F287" i="19"/>
  <c r="F286" i="19"/>
  <c r="F285" i="19"/>
  <c r="F284" i="19"/>
  <c r="F283" i="19"/>
  <c r="F282" i="19"/>
  <c r="F281" i="19"/>
  <c r="F280" i="19"/>
  <c r="F279" i="19"/>
  <c r="F278" i="19"/>
  <c r="F277" i="19"/>
  <c r="F276" i="19"/>
  <c r="F275" i="19"/>
  <c r="F274" i="19"/>
  <c r="F273" i="19"/>
  <c r="F272" i="19"/>
  <c r="F271" i="19"/>
  <c r="F270" i="19"/>
  <c r="F269" i="19"/>
  <c r="F268" i="19"/>
  <c r="F267" i="19"/>
  <c r="F266" i="19"/>
  <c r="F265" i="19"/>
  <c r="F264" i="19"/>
  <c r="F263" i="19"/>
  <c r="F262" i="19"/>
  <c r="F261" i="19"/>
  <c r="F260" i="19"/>
  <c r="F259" i="19"/>
  <c r="F258" i="19"/>
  <c r="F257" i="19"/>
  <c r="F256" i="19"/>
  <c r="F255" i="19"/>
  <c r="F254" i="19"/>
  <c r="F253" i="19"/>
  <c r="F252" i="19"/>
  <c r="F251" i="19"/>
  <c r="F250" i="19"/>
  <c r="F249" i="19"/>
  <c r="F248" i="19"/>
  <c r="F247" i="19"/>
  <c r="F246" i="19"/>
  <c r="F245" i="19"/>
  <c r="F244" i="19"/>
  <c r="F243" i="19"/>
  <c r="F242" i="19"/>
  <c r="F241" i="19"/>
  <c r="F240" i="19"/>
  <c r="F239" i="19"/>
  <c r="F238" i="19"/>
  <c r="F237" i="19"/>
  <c r="F236" i="19"/>
  <c r="F235" i="19"/>
  <c r="F234" i="19"/>
  <c r="F233" i="19"/>
  <c r="F232" i="19"/>
  <c r="F231" i="19"/>
  <c r="F230" i="19"/>
  <c r="F229" i="19"/>
  <c r="F228" i="19"/>
  <c r="F227" i="19"/>
  <c r="F226" i="19"/>
  <c r="F225" i="19"/>
  <c r="F224" i="19"/>
  <c r="F223" i="19"/>
  <c r="F222" i="19"/>
  <c r="F221" i="19"/>
  <c r="F220" i="19"/>
  <c r="F218" i="19"/>
  <c r="F217" i="19"/>
  <c r="F216" i="19"/>
  <c r="F215" i="19"/>
  <c r="F214" i="19"/>
  <c r="F213" i="19"/>
  <c r="F212" i="19"/>
  <c r="F211" i="19"/>
  <c r="F210" i="19"/>
  <c r="F209" i="19"/>
  <c r="F208" i="19"/>
  <c r="F207" i="19"/>
  <c r="F206" i="19"/>
  <c r="F205" i="19"/>
  <c r="F204" i="19"/>
  <c r="F203" i="19"/>
  <c r="F202" i="19"/>
  <c r="F201" i="19"/>
  <c r="F200" i="19"/>
  <c r="F199" i="19"/>
  <c r="F198" i="19"/>
  <c r="F197" i="19"/>
  <c r="F196" i="19"/>
  <c r="F195" i="19"/>
  <c r="F194" i="19"/>
  <c r="F193" i="19"/>
  <c r="F192" i="19"/>
  <c r="F191" i="19"/>
  <c r="F190" i="19"/>
  <c r="F189" i="19"/>
  <c r="F188" i="19"/>
  <c r="F187" i="19"/>
  <c r="F186" i="19"/>
  <c r="F185" i="19"/>
  <c r="F184" i="19"/>
  <c r="F183" i="19"/>
  <c r="F182" i="19"/>
  <c r="F181" i="19"/>
  <c r="F180" i="19"/>
  <c r="F179" i="19"/>
  <c r="F178" i="19"/>
  <c r="F177" i="19"/>
  <c r="F176" i="19"/>
  <c r="F175" i="19"/>
  <c r="F174" i="19"/>
  <c r="F173" i="19"/>
  <c r="F172" i="19"/>
  <c r="F171" i="19"/>
  <c r="F170" i="19"/>
  <c r="F169" i="19"/>
  <c r="F168" i="19"/>
  <c r="F167" i="19"/>
  <c r="F166" i="19"/>
  <c r="F165" i="19"/>
  <c r="F164" i="19"/>
  <c r="F163" i="19"/>
  <c r="F162" i="19"/>
  <c r="F161" i="19"/>
  <c r="F160" i="19"/>
  <c r="F159" i="19"/>
  <c r="F158" i="19"/>
  <c r="F157" i="19"/>
  <c r="F155" i="19"/>
  <c r="F154" i="19"/>
  <c r="F153" i="19"/>
  <c r="F152" i="19"/>
  <c r="F151" i="19"/>
  <c r="F150" i="19"/>
  <c r="F149" i="19"/>
  <c r="F148" i="19"/>
  <c r="F147" i="19"/>
  <c r="F146" i="19"/>
  <c r="F145" i="19"/>
  <c r="F144" i="19"/>
  <c r="F143" i="19"/>
  <c r="F142" i="19"/>
  <c r="F141" i="19"/>
  <c r="F140" i="19"/>
  <c r="F139" i="19"/>
  <c r="F138" i="19"/>
  <c r="F137" i="19"/>
  <c r="F136" i="19"/>
  <c r="F135" i="19"/>
  <c r="F134" i="19"/>
  <c r="F133" i="19"/>
  <c r="F132" i="19"/>
  <c r="F131" i="19"/>
  <c r="F130" i="19"/>
  <c r="F129" i="19"/>
  <c r="F128" i="19"/>
  <c r="F127" i="19"/>
  <c r="F126" i="19"/>
  <c r="F125" i="19"/>
  <c r="F124" i="19"/>
  <c r="F123" i="19"/>
  <c r="F122" i="19"/>
  <c r="F121" i="19"/>
  <c r="F120" i="19"/>
  <c r="F119" i="19"/>
  <c r="F118" i="19"/>
  <c r="F117" i="19"/>
  <c r="F116" i="19"/>
  <c r="F115" i="19"/>
  <c r="F114" i="19"/>
  <c r="F113" i="19"/>
  <c r="F112" i="19"/>
  <c r="F111" i="19"/>
  <c r="F110" i="19"/>
  <c r="F109" i="19"/>
  <c r="F108" i="19"/>
  <c r="F107" i="19"/>
  <c r="F106" i="19"/>
  <c r="F105" i="19"/>
  <c r="F104" i="19"/>
  <c r="F103" i="19"/>
  <c r="F102" i="19"/>
  <c r="F101" i="19"/>
  <c r="F100" i="19"/>
  <c r="F99" i="19"/>
  <c r="F98" i="19"/>
  <c r="F97" i="19"/>
  <c r="F96" i="19"/>
  <c r="F95" i="19"/>
  <c r="F94" i="19"/>
  <c r="F93" i="19"/>
  <c r="F91" i="19"/>
  <c r="F90" i="19"/>
  <c r="F89" i="19"/>
  <c r="F88" i="19"/>
  <c r="F87" i="19"/>
  <c r="F86" i="19"/>
  <c r="F85" i="19"/>
  <c r="F84" i="19"/>
  <c r="F83" i="19"/>
  <c r="F82" i="19"/>
  <c r="F81" i="19"/>
  <c r="F80" i="19"/>
  <c r="F79" i="19"/>
  <c r="F78" i="19"/>
  <c r="F77" i="19"/>
  <c r="F76" i="19"/>
  <c r="F75" i="19"/>
  <c r="F74" i="19"/>
  <c r="F73" i="19"/>
  <c r="F72" i="19"/>
  <c r="F71" i="19"/>
  <c r="F70" i="19"/>
  <c r="F69" i="19"/>
  <c r="F68" i="19"/>
  <c r="F67" i="19"/>
  <c r="F66" i="19"/>
  <c r="F65" i="19"/>
  <c r="F64" i="19"/>
  <c r="F63" i="19"/>
  <c r="F62" i="19"/>
  <c r="F61" i="19"/>
  <c r="F60" i="19"/>
  <c r="F59" i="19"/>
  <c r="F58" i="19"/>
  <c r="F57" i="19"/>
  <c r="F56" i="19"/>
  <c r="F55" i="19"/>
  <c r="F54" i="19"/>
  <c r="F53" i="19"/>
  <c r="F52" i="19"/>
  <c r="F51" i="19"/>
  <c r="F50" i="19"/>
  <c r="F49" i="19"/>
  <c r="F48" i="19"/>
  <c r="F47" i="19"/>
  <c r="F46" i="19"/>
  <c r="F45" i="19"/>
  <c r="F44" i="19"/>
  <c r="F43" i="19"/>
  <c r="F42" i="19"/>
  <c r="F41" i="19"/>
  <c r="F39" i="19"/>
  <c r="F38" i="19"/>
  <c r="F37" i="19"/>
  <c r="F35" i="19"/>
  <c r="F34" i="19"/>
  <c r="F33" i="19"/>
  <c r="F32" i="19"/>
  <c r="F31" i="19"/>
  <c r="F30" i="19"/>
  <c r="F29" i="19"/>
  <c r="F28" i="19"/>
  <c r="F27" i="19"/>
  <c r="F26" i="19"/>
  <c r="F25" i="19"/>
  <c r="F24" i="19"/>
  <c r="F23" i="19"/>
  <c r="F22" i="19"/>
  <c r="F21" i="19"/>
  <c r="F20" i="19"/>
  <c r="F19" i="19"/>
  <c r="F18" i="19"/>
  <c r="F17" i="19"/>
  <c r="F16" i="19"/>
  <c r="F15" i="19"/>
  <c r="F14" i="19"/>
  <c r="F13" i="19"/>
  <c r="F12" i="19"/>
  <c r="F11" i="19"/>
  <c r="F10" i="19"/>
  <c r="K9" i="19"/>
  <c r="F9" i="19"/>
  <c r="M8" i="19"/>
  <c r="M9" i="19" s="1"/>
  <c r="F8" i="19"/>
  <c r="M7" i="19"/>
  <c r="F7" i="19"/>
  <c r="M6" i="19"/>
  <c r="F6" i="19"/>
  <c r="M5" i="19"/>
  <c r="F5" i="19"/>
  <c r="M4" i="19"/>
  <c r="F4" i="19"/>
  <c r="O12" i="1"/>
  <c r="R142" i="12" l="1"/>
  <c r="S142" i="12" s="1"/>
  <c r="R155" i="12"/>
  <c r="S155" i="12" s="1"/>
  <c r="R128" i="12"/>
  <c r="S128" i="12" s="1"/>
  <c r="S147" i="25"/>
  <c r="A148" i="25" s="1"/>
  <c r="S134" i="25"/>
  <c r="A135" i="25" s="1"/>
  <c r="S88" i="25"/>
  <c r="A89" i="25" s="1"/>
  <c r="S103" i="25"/>
  <c r="A104" i="25" s="1"/>
  <c r="S30" i="25"/>
  <c r="A31" i="25" s="1"/>
  <c r="S4" i="25"/>
  <c r="A5" i="25" s="1"/>
  <c r="B5" i="25" s="1"/>
  <c r="C5" i="25" s="1"/>
  <c r="D5" i="25" s="1"/>
  <c r="E5" i="25" s="1"/>
  <c r="F5" i="25" s="1"/>
  <c r="G5" i="25" s="1"/>
  <c r="A7" i="25" s="1"/>
  <c r="B7" i="25" s="1"/>
  <c r="C7" i="25" s="1"/>
  <c r="D7" i="25" s="1"/>
  <c r="E7" i="25" s="1"/>
  <c r="A31" i="12"/>
  <c r="S120" i="25"/>
  <c r="A121" i="25" s="1"/>
  <c r="S59" i="25"/>
  <c r="A60" i="25" s="1"/>
  <c r="A76" i="25"/>
  <c r="R160" i="25"/>
  <c r="A115" i="12"/>
  <c r="A5" i="12"/>
  <c r="A60" i="12"/>
  <c r="A100" i="12"/>
  <c r="A46" i="12"/>
  <c r="S45" i="25"/>
  <c r="A46" i="25" s="1"/>
  <c r="S17" i="25"/>
  <c r="A18" i="25" s="1"/>
  <c r="B31" i="25" l="1"/>
  <c r="C31" i="25" s="1"/>
  <c r="D31" i="25" s="1"/>
  <c r="E31" i="25" s="1"/>
  <c r="F31" i="25" s="1"/>
  <c r="G31" i="25" s="1"/>
  <c r="A33" i="25" s="1"/>
  <c r="B33" i="25" s="1"/>
  <c r="C33" i="25" s="1"/>
  <c r="D33" i="25" s="1"/>
  <c r="E33" i="25" s="1"/>
  <c r="F33" i="25" s="1"/>
  <c r="G33" i="25" s="1"/>
  <c r="A35" i="25" s="1"/>
  <c r="B35" i="25" s="1"/>
  <c r="C35" i="25" s="1"/>
  <c r="D35" i="25" s="1"/>
  <c r="E35" i="25" s="1"/>
  <c r="F35" i="25" s="1"/>
  <c r="G35" i="25" s="1"/>
  <c r="A37" i="25" s="1"/>
  <c r="B37" i="25" s="1"/>
  <c r="C37" i="25" s="1"/>
  <c r="D37" i="25" s="1"/>
  <c r="E37" i="25" s="1"/>
  <c r="B148" i="25"/>
  <c r="C148" i="25" s="1"/>
  <c r="D148" i="25" s="1"/>
  <c r="E148" i="25" s="1"/>
  <c r="F148" i="25" s="1"/>
  <c r="G148" i="25" s="1"/>
  <c r="A150" i="25" s="1"/>
  <c r="B150" i="25" s="1"/>
  <c r="C150" i="25" s="1"/>
  <c r="D150" i="25" s="1"/>
  <c r="E150" i="25" s="1"/>
  <c r="F150" i="25" s="1"/>
  <c r="G150" i="25" s="1"/>
  <c r="A152" i="25" s="1"/>
  <c r="B152" i="25" s="1"/>
  <c r="C152" i="25" s="1"/>
  <c r="D152" i="25" s="1"/>
  <c r="E152" i="25" s="1"/>
  <c r="F152" i="25" s="1"/>
  <c r="G152" i="25" s="1"/>
  <c r="A154" i="25" s="1"/>
  <c r="B154" i="25" s="1"/>
  <c r="C154" i="25" s="1"/>
  <c r="D154" i="25" s="1"/>
  <c r="E154" i="25" s="1"/>
  <c r="F154" i="25" s="1"/>
  <c r="G154" i="25" s="1"/>
  <c r="A156" i="25" s="1"/>
  <c r="B156" i="25" s="1"/>
  <c r="C156" i="25" s="1"/>
  <c r="D156" i="25" s="1"/>
  <c r="E156" i="25" s="1"/>
  <c r="F156" i="25" s="1"/>
  <c r="G156" i="25" s="1"/>
  <c r="M149" i="25"/>
  <c r="M5" i="26" s="1"/>
  <c r="M153" i="25"/>
  <c r="M9" i="26" s="1"/>
  <c r="F7" i="25"/>
  <c r="G7" i="25" s="1"/>
  <c r="B104" i="25"/>
  <c r="C104" i="25" s="1"/>
  <c r="D104" i="25" s="1"/>
  <c r="E104" i="25" s="1"/>
  <c r="F104" i="25" s="1"/>
  <c r="G104" i="25" s="1"/>
  <c r="A106" i="25" s="1"/>
  <c r="B106" i="25" s="1"/>
  <c r="C106" i="25" s="1"/>
  <c r="D106" i="25" s="1"/>
  <c r="E106" i="25" s="1"/>
  <c r="F106" i="25" s="1"/>
  <c r="G106" i="25" s="1"/>
  <c r="A108" i="25" s="1"/>
  <c r="B108" i="25" s="1"/>
  <c r="C108" i="25" s="1"/>
  <c r="D108" i="25" s="1"/>
  <c r="E108" i="25" s="1"/>
  <c r="F108" i="25" s="1"/>
  <c r="G108" i="25" s="1"/>
  <c r="A110" i="25" s="1"/>
  <c r="B110" i="25" s="1"/>
  <c r="C110" i="25" s="1"/>
  <c r="D110" i="25" s="1"/>
  <c r="E110" i="25" s="1"/>
  <c r="F110" i="25" s="1"/>
  <c r="G110" i="25" s="1"/>
  <c r="A112" i="25" s="1"/>
  <c r="B112" i="25" s="1"/>
  <c r="C112" i="25" s="1"/>
  <c r="D112" i="25" s="1"/>
  <c r="E112" i="25" s="1"/>
  <c r="F112" i="25" s="1"/>
  <c r="G112" i="25" s="1"/>
  <c r="B76" i="25"/>
  <c r="C76" i="25" s="1"/>
  <c r="D76" i="25" s="1"/>
  <c r="E76" i="25" s="1"/>
  <c r="F76" i="25" s="1"/>
  <c r="G76" i="25" s="1"/>
  <c r="A78" i="25" s="1"/>
  <c r="B78" i="25" s="1"/>
  <c r="C78" i="25" s="1"/>
  <c r="D78" i="25" s="1"/>
  <c r="E78" i="25" s="1"/>
  <c r="F78" i="25" s="1"/>
  <c r="G78" i="25" s="1"/>
  <c r="A80" i="25" s="1"/>
  <c r="B80" i="25" s="1"/>
  <c r="C80" i="25" s="1"/>
  <c r="D80" i="25" s="1"/>
  <c r="E80" i="25" s="1"/>
  <c r="F80" i="25" s="1"/>
  <c r="G80" i="25" s="1"/>
  <c r="A82" i="25" s="1"/>
  <c r="B82" i="25" s="1"/>
  <c r="C82" i="25" s="1"/>
  <c r="D82" i="25" s="1"/>
  <c r="E82" i="25" s="1"/>
  <c r="F82" i="25" s="1"/>
  <c r="G82" i="25" s="1"/>
  <c r="A84" i="25" s="1"/>
  <c r="B84" i="25" s="1"/>
  <c r="C84" i="25" s="1"/>
  <c r="D84" i="25" s="1"/>
  <c r="E84" i="25" s="1"/>
  <c r="F84" i="25" s="1"/>
  <c r="G84" i="25" s="1"/>
  <c r="M81" i="25"/>
  <c r="H9" i="26" s="1"/>
  <c r="M76" i="25"/>
  <c r="M80" i="25"/>
  <c r="M77" i="25"/>
  <c r="M79" i="25"/>
  <c r="M78" i="25"/>
  <c r="B89" i="25"/>
  <c r="C89" i="25" s="1"/>
  <c r="D89" i="25" s="1"/>
  <c r="E89" i="25" s="1"/>
  <c r="F89" i="25" s="1"/>
  <c r="G89" i="25" s="1"/>
  <c r="A91" i="25" s="1"/>
  <c r="B91" i="25" s="1"/>
  <c r="C91" i="25" s="1"/>
  <c r="D91" i="25" s="1"/>
  <c r="E91" i="25" s="1"/>
  <c r="F91" i="25" s="1"/>
  <c r="G91" i="25" s="1"/>
  <c r="A93" i="25" s="1"/>
  <c r="B93" i="25" s="1"/>
  <c r="C93" i="25" s="1"/>
  <c r="D93" i="25" s="1"/>
  <c r="E93" i="25" s="1"/>
  <c r="F93" i="25" s="1"/>
  <c r="G93" i="25" s="1"/>
  <c r="A95" i="25" s="1"/>
  <c r="B95" i="25" s="1"/>
  <c r="C95" i="25" s="1"/>
  <c r="D95" i="25" s="1"/>
  <c r="E95" i="25" s="1"/>
  <c r="F95" i="25" s="1"/>
  <c r="G95" i="25" s="1"/>
  <c r="A97" i="25" s="1"/>
  <c r="B97" i="25" s="1"/>
  <c r="C97" i="25" s="1"/>
  <c r="D97" i="25" s="1"/>
  <c r="E97" i="25" s="1"/>
  <c r="F97" i="25" s="1"/>
  <c r="G97" i="25" s="1"/>
  <c r="M91" i="25"/>
  <c r="M89" i="25"/>
  <c r="M92" i="25"/>
  <c r="M93" i="25"/>
  <c r="M94" i="25"/>
  <c r="I9" i="26" s="1"/>
  <c r="B46" i="25"/>
  <c r="C46" i="25" s="1"/>
  <c r="D46" i="25" s="1"/>
  <c r="E46" i="25" s="1"/>
  <c r="F46" i="25" s="1"/>
  <c r="G46" i="25" s="1"/>
  <c r="A48" i="25" s="1"/>
  <c r="B48" i="25" s="1"/>
  <c r="C48" i="25" s="1"/>
  <c r="D48" i="25" s="1"/>
  <c r="E48" i="25" s="1"/>
  <c r="F48" i="25" s="1"/>
  <c r="G48" i="25" s="1"/>
  <c r="A50" i="25" s="1"/>
  <c r="B50" i="25" s="1"/>
  <c r="C50" i="25" s="1"/>
  <c r="D50" i="25" s="1"/>
  <c r="E50" i="25" s="1"/>
  <c r="F50" i="25" s="1"/>
  <c r="G50" i="25" s="1"/>
  <c r="A52" i="25" s="1"/>
  <c r="B52" i="25" s="1"/>
  <c r="C52" i="25" s="1"/>
  <c r="D52" i="25" s="1"/>
  <c r="E52" i="25" s="1"/>
  <c r="F52" i="25" s="1"/>
  <c r="G52" i="25" s="1"/>
  <c r="A54" i="25" s="1"/>
  <c r="B54" i="25" s="1"/>
  <c r="C54" i="25" s="1"/>
  <c r="D54" i="25" s="1"/>
  <c r="E54" i="25" s="1"/>
  <c r="F54" i="25" s="1"/>
  <c r="G54" i="25" s="1"/>
  <c r="M51" i="25"/>
  <c r="F9" i="26" s="1"/>
  <c r="B60" i="25"/>
  <c r="C60" i="25" s="1"/>
  <c r="D60" i="25" s="1"/>
  <c r="E60" i="25" s="1"/>
  <c r="F60" i="25" s="1"/>
  <c r="G60" i="25" s="1"/>
  <c r="A62" i="25" s="1"/>
  <c r="B62" i="25" s="1"/>
  <c r="C62" i="25" s="1"/>
  <c r="D62" i="25" s="1"/>
  <c r="E62" i="25" s="1"/>
  <c r="F62" i="25" s="1"/>
  <c r="G62" i="25" s="1"/>
  <c r="A64" i="25" s="1"/>
  <c r="B64" i="25" s="1"/>
  <c r="C64" i="25" s="1"/>
  <c r="D64" i="25" s="1"/>
  <c r="E64" i="25" s="1"/>
  <c r="F64" i="25" s="1"/>
  <c r="G64" i="25" s="1"/>
  <c r="A66" i="25" s="1"/>
  <c r="B66" i="25" s="1"/>
  <c r="C66" i="25" s="1"/>
  <c r="D66" i="25" s="1"/>
  <c r="E66" i="25" s="1"/>
  <c r="F66" i="25" s="1"/>
  <c r="G66" i="25" s="1"/>
  <c r="A68" i="25" s="1"/>
  <c r="B68" i="25" s="1"/>
  <c r="C68" i="25" s="1"/>
  <c r="D68" i="25" s="1"/>
  <c r="E68" i="25" s="1"/>
  <c r="F68" i="25" s="1"/>
  <c r="G68" i="25" s="1"/>
  <c r="A70" i="25" s="1"/>
  <c r="B70" i="25" s="1"/>
  <c r="C70" i="25" s="1"/>
  <c r="D70" i="25" s="1"/>
  <c r="E70" i="25" s="1"/>
  <c r="F70" i="25" s="1"/>
  <c r="G70" i="25" s="1"/>
  <c r="B18" i="25"/>
  <c r="C18" i="25" s="1"/>
  <c r="D18" i="25" s="1"/>
  <c r="E18" i="25" s="1"/>
  <c r="F18" i="25" s="1"/>
  <c r="G18" i="25" s="1"/>
  <c r="A20" i="25" s="1"/>
  <c r="B20" i="25" s="1"/>
  <c r="C20" i="25" s="1"/>
  <c r="D20" i="25" s="1"/>
  <c r="E20" i="25" s="1"/>
  <c r="F20" i="25" s="1"/>
  <c r="G20" i="25" s="1"/>
  <c r="A22" i="25" s="1"/>
  <c r="B22" i="25" s="1"/>
  <c r="C22" i="25" s="1"/>
  <c r="D22" i="25" s="1"/>
  <c r="E22" i="25" s="1"/>
  <c r="F22" i="25" s="1"/>
  <c r="G22" i="25" s="1"/>
  <c r="A24" i="25" s="1"/>
  <c r="B24" i="25" s="1"/>
  <c r="C24" i="25" s="1"/>
  <c r="D24" i="25" s="1"/>
  <c r="E24" i="25" s="1"/>
  <c r="F24" i="25" s="1"/>
  <c r="G24" i="25" s="1"/>
  <c r="A26" i="25" s="1"/>
  <c r="B26" i="25" s="1"/>
  <c r="C26" i="25" s="1"/>
  <c r="D26" i="25" s="1"/>
  <c r="E26" i="25" s="1"/>
  <c r="F26" i="25" s="1"/>
  <c r="G26" i="25" s="1"/>
  <c r="M21" i="25"/>
  <c r="M20" i="25"/>
  <c r="B121" i="25"/>
  <c r="C121" i="25" s="1"/>
  <c r="D121" i="25" s="1"/>
  <c r="E121" i="25" s="1"/>
  <c r="F121" i="25" s="1"/>
  <c r="G121" i="25" s="1"/>
  <c r="A123" i="25" s="1"/>
  <c r="B123" i="25" s="1"/>
  <c r="C123" i="25" s="1"/>
  <c r="D123" i="25" s="1"/>
  <c r="E123" i="25" s="1"/>
  <c r="F123" i="25" s="1"/>
  <c r="G123" i="25" s="1"/>
  <c r="A125" i="25" s="1"/>
  <c r="B125" i="25" s="1"/>
  <c r="C125" i="25" s="1"/>
  <c r="D125" i="25" s="1"/>
  <c r="E125" i="25" s="1"/>
  <c r="F125" i="25" s="1"/>
  <c r="G125" i="25" s="1"/>
  <c r="A127" i="25" s="1"/>
  <c r="B127" i="25" s="1"/>
  <c r="C127" i="25" s="1"/>
  <c r="D127" i="25" s="1"/>
  <c r="E127" i="25" s="1"/>
  <c r="F127" i="25" s="1"/>
  <c r="G127" i="25" s="1"/>
  <c r="A129" i="25" s="1"/>
  <c r="B129" i="25" s="1"/>
  <c r="C129" i="25" s="1"/>
  <c r="D129" i="25" s="1"/>
  <c r="E129" i="25" s="1"/>
  <c r="F129" i="25" s="1"/>
  <c r="G129" i="25" s="1"/>
  <c r="M125" i="25"/>
  <c r="M126" i="25"/>
  <c r="K9" i="26" s="1"/>
  <c r="B5" i="12"/>
  <c r="B135" i="25"/>
  <c r="C135" i="25" s="1"/>
  <c r="D135" i="25" s="1"/>
  <c r="E135" i="25" s="1"/>
  <c r="F135" i="25" s="1"/>
  <c r="G135" i="25" s="1"/>
  <c r="A137" i="25" s="1"/>
  <c r="B137" i="25" s="1"/>
  <c r="C137" i="25" s="1"/>
  <c r="D137" i="25" s="1"/>
  <c r="E137" i="25" s="1"/>
  <c r="F137" i="25" s="1"/>
  <c r="G137" i="25" s="1"/>
  <c r="A139" i="25" s="1"/>
  <c r="B139" i="25" s="1"/>
  <c r="C139" i="25" s="1"/>
  <c r="D139" i="25" s="1"/>
  <c r="E139" i="25" s="1"/>
  <c r="F139" i="25" s="1"/>
  <c r="G139" i="25" s="1"/>
  <c r="A141" i="25" s="1"/>
  <c r="B141" i="25" s="1"/>
  <c r="C141" i="25" s="1"/>
  <c r="D141" i="25" s="1"/>
  <c r="E141" i="25" s="1"/>
  <c r="F141" i="25" s="1"/>
  <c r="G141" i="25" s="1"/>
  <c r="A143" i="25" s="1"/>
  <c r="B143" i="25" s="1"/>
  <c r="C143" i="25" s="1"/>
  <c r="D143" i="25" s="1"/>
  <c r="E143" i="25" s="1"/>
  <c r="F143" i="25" s="1"/>
  <c r="G143" i="25" s="1"/>
  <c r="A156" i="12"/>
  <c r="A143" i="12"/>
  <c r="A129" i="12"/>
  <c r="B31" i="12"/>
  <c r="C31" i="12" s="1"/>
  <c r="D31" i="12" s="1"/>
  <c r="E31" i="12" s="1"/>
  <c r="F31" i="12" s="1"/>
  <c r="G31" i="12" s="1"/>
  <c r="A18" i="12"/>
  <c r="B18" i="12" s="1"/>
  <c r="C18" i="12" s="1"/>
  <c r="D18" i="12" s="1"/>
  <c r="E18" i="12" s="1"/>
  <c r="F18" i="12" s="1"/>
  <c r="G18" i="12" s="1"/>
  <c r="A20" i="12" s="1"/>
  <c r="B20" i="12" s="1"/>
  <c r="C20" i="12" s="1"/>
  <c r="D20" i="12" s="1"/>
  <c r="E20" i="12" s="1"/>
  <c r="F20" i="12" s="1"/>
  <c r="G20" i="12" s="1"/>
  <c r="A22" i="12" s="1"/>
  <c r="B22" i="12" s="1"/>
  <c r="C22" i="12" s="1"/>
  <c r="D22" i="12" s="1"/>
  <c r="E22" i="12" s="1"/>
  <c r="F22" i="12" s="1"/>
  <c r="S160" i="25"/>
  <c r="A161" i="25" s="1"/>
  <c r="A87" i="12"/>
  <c r="B115" i="12"/>
  <c r="C115" i="12" s="1"/>
  <c r="D115" i="12" s="1"/>
  <c r="E115" i="12" s="1"/>
  <c r="F115" i="12" s="1"/>
  <c r="G115" i="12" s="1"/>
  <c r="A117" i="12" s="1"/>
  <c r="B117" i="12" s="1"/>
  <c r="C117" i="12" s="1"/>
  <c r="D117" i="12" s="1"/>
  <c r="E117" i="12" s="1"/>
  <c r="F117" i="12" s="1"/>
  <c r="G117" i="12" s="1"/>
  <c r="B60" i="12"/>
  <c r="C60" i="12" s="1"/>
  <c r="D60" i="12" s="1"/>
  <c r="E60" i="12" s="1"/>
  <c r="F60" i="12" s="1"/>
  <c r="G60" i="12" s="1"/>
  <c r="A62" i="12" s="1"/>
  <c r="B62" i="12" s="1"/>
  <c r="C62" i="12" s="1"/>
  <c r="D62" i="12" s="1"/>
  <c r="E62" i="12" s="1"/>
  <c r="F62" i="12" s="1"/>
  <c r="G62" i="12" s="1"/>
  <c r="A64" i="12" s="1"/>
  <c r="B64" i="12" s="1"/>
  <c r="C64" i="12" s="1"/>
  <c r="D64" i="12" s="1"/>
  <c r="E64" i="12" s="1"/>
  <c r="F64" i="12" s="1"/>
  <c r="G64" i="12" s="1"/>
  <c r="A66" i="12" s="1"/>
  <c r="B66" i="12" s="1"/>
  <c r="C66" i="12" s="1"/>
  <c r="D66" i="12" s="1"/>
  <c r="E66" i="12" s="1"/>
  <c r="F66" i="12" s="1"/>
  <c r="G66" i="12" s="1"/>
  <c r="A68" i="12" s="1"/>
  <c r="B68" i="12" s="1"/>
  <c r="C68" i="12" s="1"/>
  <c r="D68" i="12" s="1"/>
  <c r="E68" i="12" s="1"/>
  <c r="F68" i="12" s="1"/>
  <c r="G68" i="12" s="1"/>
  <c r="B100" i="12"/>
  <c r="C100" i="12" s="1"/>
  <c r="D100" i="12" s="1"/>
  <c r="E100" i="12" s="1"/>
  <c r="F100" i="12" s="1"/>
  <c r="G100" i="12" s="1"/>
  <c r="A102" i="12" s="1"/>
  <c r="B102" i="12" s="1"/>
  <c r="C102" i="12" s="1"/>
  <c r="D102" i="12" s="1"/>
  <c r="B74" i="12"/>
  <c r="B46" i="12"/>
  <c r="C46" i="12" s="1"/>
  <c r="D46" i="12" s="1"/>
  <c r="E46" i="12" s="1"/>
  <c r="F46" i="12" s="1"/>
  <c r="G46" i="12" s="1"/>
  <c r="A48" i="12" s="1"/>
  <c r="B48" i="12" s="1"/>
  <c r="C48" i="12" s="1"/>
  <c r="D48" i="12" s="1"/>
  <c r="E48" i="12" s="1"/>
  <c r="F48" i="12" s="1"/>
  <c r="G48" i="12" s="1"/>
  <c r="A50" i="12" s="1"/>
  <c r="B50" i="12" s="1"/>
  <c r="C50" i="12" s="1"/>
  <c r="D50" i="12" s="1"/>
  <c r="E50" i="12" s="1"/>
  <c r="F50" i="12" s="1"/>
  <c r="G50" i="12" s="1"/>
  <c r="A52" i="12" s="1"/>
  <c r="B52" i="12" s="1"/>
  <c r="C52" i="12" s="1"/>
  <c r="D52" i="12" s="1"/>
  <c r="E52" i="12" s="1"/>
  <c r="F52" i="12" s="1"/>
  <c r="G52" i="12" s="1"/>
  <c r="A54" i="12" s="1"/>
  <c r="B54" i="12" s="1"/>
  <c r="C54" i="12" s="1"/>
  <c r="D54" i="12" s="1"/>
  <c r="E54" i="12" s="1"/>
  <c r="F54" i="12" s="1"/>
  <c r="G54" i="12" s="1"/>
  <c r="C5" i="12"/>
  <c r="M8" i="25" l="1"/>
  <c r="C7" i="26" s="1"/>
  <c r="A9" i="25"/>
  <c r="B9" i="25" s="1"/>
  <c r="C9" i="25" s="1"/>
  <c r="D9" i="25" s="1"/>
  <c r="E9" i="25" s="1"/>
  <c r="F9" i="25" s="1"/>
  <c r="G9" i="25" s="1"/>
  <c r="A11" i="25" s="1"/>
  <c r="B11" i="25" s="1"/>
  <c r="C11" i="25" s="1"/>
  <c r="D11" i="25" s="1"/>
  <c r="E11" i="25" s="1"/>
  <c r="F11" i="25" s="1"/>
  <c r="G11" i="25" s="1"/>
  <c r="A13" i="25" s="1"/>
  <c r="B13" i="25" s="1"/>
  <c r="C13" i="25" s="1"/>
  <c r="D13" i="25" s="1"/>
  <c r="E13" i="25" s="1"/>
  <c r="F13" i="25" s="1"/>
  <c r="G13" i="25" s="1"/>
  <c r="M7" i="25"/>
  <c r="C6" i="26" s="1"/>
  <c r="M5" i="25"/>
  <c r="C4" i="26" s="1"/>
  <c r="M10" i="25"/>
  <c r="C9" i="26" s="1"/>
  <c r="M122" i="25"/>
  <c r="M121" i="25"/>
  <c r="M123" i="25"/>
  <c r="M137" i="25"/>
  <c r="L6" i="26" s="1"/>
  <c r="M136" i="25"/>
  <c r="L5" i="26" s="1"/>
  <c r="M65" i="25"/>
  <c r="G9" i="26" s="1"/>
  <c r="M61" i="25"/>
  <c r="G5" i="26" s="1"/>
  <c r="M62" i="25"/>
  <c r="M9" i="25"/>
  <c r="C8" i="26" s="1"/>
  <c r="M22" i="25"/>
  <c r="M63" i="25"/>
  <c r="M138" i="25"/>
  <c r="L7" i="26" s="1"/>
  <c r="M64" i="25"/>
  <c r="M124" i="25"/>
  <c r="M60" i="25"/>
  <c r="M6" i="25"/>
  <c r="M49" i="25"/>
  <c r="F7" i="26" s="1"/>
  <c r="B161" i="25"/>
  <c r="C161" i="25" s="1"/>
  <c r="D161" i="25" s="1"/>
  <c r="E161" i="25" s="1"/>
  <c r="F161" i="25" s="1"/>
  <c r="G161" i="25" s="1"/>
  <c r="A163" i="25" s="1"/>
  <c r="B163" i="25" s="1"/>
  <c r="C163" i="25" s="1"/>
  <c r="D163" i="25" s="1"/>
  <c r="E163" i="25" s="1"/>
  <c r="F163" i="25" s="1"/>
  <c r="G163" i="25" s="1"/>
  <c r="A165" i="25" s="1"/>
  <c r="B165" i="25" s="1"/>
  <c r="C165" i="25" s="1"/>
  <c r="D165" i="25" s="1"/>
  <c r="E165" i="25" s="1"/>
  <c r="F165" i="25" s="1"/>
  <c r="G165" i="25" s="1"/>
  <c r="A167" i="25" s="1"/>
  <c r="B167" i="25" s="1"/>
  <c r="C167" i="25" s="1"/>
  <c r="D167" i="25" s="1"/>
  <c r="E167" i="25" s="1"/>
  <c r="F167" i="25" s="1"/>
  <c r="G167" i="25" s="1"/>
  <c r="A169" i="25" s="1"/>
  <c r="B169" i="25" s="1"/>
  <c r="C169" i="25" s="1"/>
  <c r="D169" i="25" s="1"/>
  <c r="E169" i="25" s="1"/>
  <c r="F169" i="25" s="1"/>
  <c r="G169" i="25" s="1"/>
  <c r="A171" i="25" s="1"/>
  <c r="B171" i="25" s="1"/>
  <c r="C171" i="25" s="1"/>
  <c r="D171" i="25" s="1"/>
  <c r="E171" i="25" s="1"/>
  <c r="F171" i="25" s="1"/>
  <c r="G171" i="25" s="1"/>
  <c r="M164" i="25" s="1"/>
  <c r="N7" i="26" s="1"/>
  <c r="M166" i="25"/>
  <c r="M165" i="25"/>
  <c r="N8" i="26" s="1"/>
  <c r="M163" i="25"/>
  <c r="N6" i="26" s="1"/>
  <c r="M162" i="25"/>
  <c r="N5" i="26" s="1"/>
  <c r="M161" i="25"/>
  <c r="M50" i="25"/>
  <c r="F8" i="26" s="1"/>
  <c r="M135" i="25"/>
  <c r="M148" i="25"/>
  <c r="P129" i="25"/>
  <c r="M127" i="25"/>
  <c r="M150" i="25"/>
  <c r="M6" i="26" s="1"/>
  <c r="M139" i="25"/>
  <c r="L8" i="26" s="1"/>
  <c r="M82" i="25"/>
  <c r="P84" i="25"/>
  <c r="M104" i="25"/>
  <c r="M140" i="25"/>
  <c r="M105" i="25"/>
  <c r="M23" i="25"/>
  <c r="M90" i="25"/>
  <c r="M95" i="25" s="1"/>
  <c r="M106" i="25"/>
  <c r="M18" i="25"/>
  <c r="M46" i="25"/>
  <c r="M107" i="25"/>
  <c r="M19" i="25"/>
  <c r="M48" i="25"/>
  <c r="F6" i="26" s="1"/>
  <c r="M108" i="25"/>
  <c r="M151" i="25"/>
  <c r="M7" i="26" s="1"/>
  <c r="M47" i="25"/>
  <c r="F5" i="26" s="1"/>
  <c r="M109" i="25"/>
  <c r="M152" i="25"/>
  <c r="M8" i="26" s="1"/>
  <c r="F37" i="25"/>
  <c r="G37" i="25" s="1"/>
  <c r="A39" i="25" s="1"/>
  <c r="B39" i="25" s="1"/>
  <c r="C39" i="25" s="1"/>
  <c r="D39" i="25" s="1"/>
  <c r="E39" i="25" s="1"/>
  <c r="F39" i="25" s="1"/>
  <c r="G39" i="25" s="1"/>
  <c r="A41" i="25" s="1"/>
  <c r="B41" i="25" s="1"/>
  <c r="C41" i="25" s="1"/>
  <c r="D41" i="25" s="1"/>
  <c r="E41" i="25" s="1"/>
  <c r="F41" i="25" s="1"/>
  <c r="G41" i="25" s="1"/>
  <c r="B143" i="12"/>
  <c r="C143" i="12" s="1"/>
  <c r="D143" i="12" s="1"/>
  <c r="E143" i="12" s="1"/>
  <c r="F143" i="12" s="1"/>
  <c r="G143" i="12" s="1"/>
  <c r="A145" i="12" s="1"/>
  <c r="B145" i="12" s="1"/>
  <c r="C145" i="12" s="1"/>
  <c r="D145" i="12" s="1"/>
  <c r="E145" i="12" s="1"/>
  <c r="F145" i="12" s="1"/>
  <c r="G145" i="12" s="1"/>
  <c r="A147" i="12" s="1"/>
  <c r="B147" i="12" s="1"/>
  <c r="C147" i="12" s="1"/>
  <c r="D147" i="12" s="1"/>
  <c r="E147" i="12" s="1"/>
  <c r="F147" i="12" s="1"/>
  <c r="G147" i="12" s="1"/>
  <c r="A149" i="12" s="1"/>
  <c r="B149" i="12" s="1"/>
  <c r="C149" i="12" s="1"/>
  <c r="D149" i="12" s="1"/>
  <c r="E149" i="12" s="1"/>
  <c r="F149" i="12" s="1"/>
  <c r="G149" i="12" s="1"/>
  <c r="A151" i="12" s="1"/>
  <c r="B151" i="12" s="1"/>
  <c r="C151" i="12" s="1"/>
  <c r="D151" i="12" s="1"/>
  <c r="E151" i="12" s="1"/>
  <c r="F151" i="12" s="1"/>
  <c r="G151" i="12" s="1"/>
  <c r="M148" i="12"/>
  <c r="M147" i="12"/>
  <c r="M146" i="12"/>
  <c r="M145" i="12"/>
  <c r="M144" i="12"/>
  <c r="M143" i="12"/>
  <c r="M62" i="12"/>
  <c r="B129" i="12"/>
  <c r="C129" i="12" s="1"/>
  <c r="D129" i="12" s="1"/>
  <c r="E129" i="12" s="1"/>
  <c r="M64" i="12"/>
  <c r="B87" i="12"/>
  <c r="M65" i="12"/>
  <c r="M51" i="12"/>
  <c r="M46" i="12"/>
  <c r="M61" i="12"/>
  <c r="M47" i="12"/>
  <c r="M63" i="12"/>
  <c r="M48" i="12"/>
  <c r="F6" i="1" s="1"/>
  <c r="M49" i="12"/>
  <c r="G22" i="12"/>
  <c r="A24" i="12" s="1"/>
  <c r="B24" i="12" s="1"/>
  <c r="C24" i="12" s="1"/>
  <c r="D24" i="12" s="1"/>
  <c r="E24" i="12" s="1"/>
  <c r="F24" i="12" s="1"/>
  <c r="G24" i="12" s="1"/>
  <c r="M50" i="12"/>
  <c r="F8" i="1" s="1"/>
  <c r="A119" i="12"/>
  <c r="B119" i="12" s="1"/>
  <c r="C119" i="12" s="1"/>
  <c r="D119" i="12" s="1"/>
  <c r="E119" i="12" s="1"/>
  <c r="F119" i="12" s="1"/>
  <c r="G119" i="12" s="1"/>
  <c r="A121" i="12" s="1"/>
  <c r="M60" i="12"/>
  <c r="K8" i="26"/>
  <c r="K7" i="26"/>
  <c r="K5" i="26"/>
  <c r="B156" i="12"/>
  <c r="C156" i="12" s="1"/>
  <c r="D156" i="12" s="1"/>
  <c r="F5" i="1"/>
  <c r="I6" i="26"/>
  <c r="I8" i="26"/>
  <c r="I7" i="26"/>
  <c r="K6" i="26"/>
  <c r="C87" i="12"/>
  <c r="D87" i="12" s="1"/>
  <c r="E87" i="12" s="1"/>
  <c r="F87" i="12" s="1"/>
  <c r="G87" i="12" s="1"/>
  <c r="A89" i="12" s="1"/>
  <c r="B89" i="12" s="1"/>
  <c r="C89" i="12" s="1"/>
  <c r="D89" i="12" s="1"/>
  <c r="G6" i="26"/>
  <c r="G8" i="26"/>
  <c r="E102" i="12"/>
  <c r="F102" i="12" s="1"/>
  <c r="M9" i="1"/>
  <c r="C74" i="12"/>
  <c r="D74" i="12" s="1"/>
  <c r="E74" i="12" s="1"/>
  <c r="F74" i="12" s="1"/>
  <c r="G74" i="12" s="1"/>
  <c r="A76" i="12" s="1"/>
  <c r="B76" i="12" s="1"/>
  <c r="C76" i="12" s="1"/>
  <c r="D76" i="12" s="1"/>
  <c r="E76" i="12" s="1"/>
  <c r="F76" i="12" s="1"/>
  <c r="G76" i="12" s="1"/>
  <c r="A78" i="12" s="1"/>
  <c r="B78" i="12" s="1"/>
  <c r="C78" i="12" s="1"/>
  <c r="D78" i="12" s="1"/>
  <c r="E78" i="12" s="1"/>
  <c r="F78" i="12" s="1"/>
  <c r="G78" i="12" s="1"/>
  <c r="A80" i="12" s="1"/>
  <c r="B80" i="12" s="1"/>
  <c r="C80" i="12" s="1"/>
  <c r="D80" i="12" s="1"/>
  <c r="E80" i="12" s="1"/>
  <c r="M5" i="1"/>
  <c r="M8" i="1"/>
  <c r="D5" i="12"/>
  <c r="E5" i="12" s="1"/>
  <c r="F5" i="12" s="1"/>
  <c r="G5" i="12" s="1"/>
  <c r="A7" i="12" s="1"/>
  <c r="M6" i="1"/>
  <c r="A33" i="12"/>
  <c r="P13" i="25" l="1"/>
  <c r="M11" i="25"/>
  <c r="C5" i="26"/>
  <c r="C3" i="26" s="1"/>
  <c r="P68" i="25"/>
  <c r="M66" i="25"/>
  <c r="M141" i="25"/>
  <c r="P143" i="25"/>
  <c r="M154" i="25"/>
  <c r="P155" i="25"/>
  <c r="M110" i="25"/>
  <c r="P112" i="25"/>
  <c r="M167" i="25"/>
  <c r="P169" i="25"/>
  <c r="L9" i="26"/>
  <c r="M4" i="26"/>
  <c r="M3" i="26" s="1"/>
  <c r="M12" i="26" s="1"/>
  <c r="M36" i="25"/>
  <c r="M31" i="25"/>
  <c r="M35" i="25"/>
  <c r="E8" i="26" s="1"/>
  <c r="M34" i="25"/>
  <c r="M33" i="25"/>
  <c r="E6" i="26" s="1"/>
  <c r="M32" i="25"/>
  <c r="E5" i="26" s="1"/>
  <c r="M52" i="25"/>
  <c r="P54" i="25"/>
  <c r="P98" i="25"/>
  <c r="L4" i="26"/>
  <c r="P28" i="25"/>
  <c r="M24" i="25"/>
  <c r="J9" i="26"/>
  <c r="N9" i="26"/>
  <c r="D9" i="26"/>
  <c r="P54" i="12"/>
  <c r="P68" i="12"/>
  <c r="P150" i="12"/>
  <c r="B121" i="12"/>
  <c r="C121" i="12" s="1"/>
  <c r="D121" i="12" s="1"/>
  <c r="E121" i="12" s="1"/>
  <c r="F121" i="12" s="1"/>
  <c r="G121" i="12" s="1"/>
  <c r="A123" i="12" s="1"/>
  <c r="B123" i="12" s="1"/>
  <c r="C123" i="12" s="1"/>
  <c r="D123" i="12" s="1"/>
  <c r="E123" i="12" s="1"/>
  <c r="F123" i="12" s="1"/>
  <c r="G123" i="12" s="1"/>
  <c r="M118" i="12"/>
  <c r="M117" i="12"/>
  <c r="K6" i="1" s="1"/>
  <c r="M120" i="12"/>
  <c r="B7" i="12"/>
  <c r="C7" i="12" s="1"/>
  <c r="D7" i="12" s="1"/>
  <c r="E7" i="12" s="1"/>
  <c r="F7" i="12" s="1"/>
  <c r="G7" i="12" s="1"/>
  <c r="A9" i="12" s="1"/>
  <c r="B9" i="12" s="1"/>
  <c r="C9" i="12" s="1"/>
  <c r="D9" i="12" s="1"/>
  <c r="E9" i="12" s="1"/>
  <c r="F9" i="12" s="1"/>
  <c r="G9" i="12" s="1"/>
  <c r="A11" i="12" s="1"/>
  <c r="B11" i="12" s="1"/>
  <c r="C11" i="12" s="1"/>
  <c r="D11" i="12" s="1"/>
  <c r="E11" i="12" s="1"/>
  <c r="F11" i="12" s="1"/>
  <c r="G11" i="12" s="1"/>
  <c r="A13" i="12" s="1"/>
  <c r="B13" i="12" s="1"/>
  <c r="C13" i="12" s="1"/>
  <c r="D13" i="12" s="1"/>
  <c r="E89" i="12"/>
  <c r="F89" i="12" s="1"/>
  <c r="F80" i="12"/>
  <c r="M115" i="12"/>
  <c r="M116" i="12"/>
  <c r="K5" i="1" s="1"/>
  <c r="M119" i="12"/>
  <c r="K8" i="1" s="1"/>
  <c r="A26" i="12"/>
  <c r="G4" i="26"/>
  <c r="N4" i="26"/>
  <c r="G7" i="26"/>
  <c r="F9" i="1"/>
  <c r="M52" i="12"/>
  <c r="H5" i="26"/>
  <c r="H6" i="26"/>
  <c r="J5" i="26"/>
  <c r="J7" i="26"/>
  <c r="J8" i="26"/>
  <c r="J6" i="26"/>
  <c r="A99" i="25"/>
  <c r="D8" i="26"/>
  <c r="F7" i="1"/>
  <c r="G102" i="12"/>
  <c r="M7" i="1"/>
  <c r="E156" i="12"/>
  <c r="M149" i="12"/>
  <c r="M4" i="1"/>
  <c r="F4" i="1"/>
  <c r="B33" i="12"/>
  <c r="F129" i="12"/>
  <c r="K4" i="26"/>
  <c r="F4" i="26"/>
  <c r="L3" i="26" l="1"/>
  <c r="L12" i="26" s="1"/>
  <c r="N3" i="26"/>
  <c r="N12" i="26" s="1"/>
  <c r="E7" i="26"/>
  <c r="P39" i="25"/>
  <c r="M37" i="25"/>
  <c r="E4" i="26"/>
  <c r="E9" i="26"/>
  <c r="O9" i="26" s="1"/>
  <c r="K4" i="1"/>
  <c r="P123" i="12"/>
  <c r="K7" i="1"/>
  <c r="K9" i="1"/>
  <c r="G89" i="12"/>
  <c r="A91" i="12" s="1"/>
  <c r="B91" i="12" s="1"/>
  <c r="C91" i="12" s="1"/>
  <c r="D91" i="12" s="1"/>
  <c r="E91" i="12" s="1"/>
  <c r="F91" i="12" s="1"/>
  <c r="G91" i="12" s="1"/>
  <c r="A93" i="12" s="1"/>
  <c r="B93" i="12" s="1"/>
  <c r="C93" i="12" s="1"/>
  <c r="D93" i="12" s="1"/>
  <c r="E93" i="12" s="1"/>
  <c r="F93" i="12" s="1"/>
  <c r="G93" i="12" s="1"/>
  <c r="A95" i="12" s="1"/>
  <c r="B95" i="12" s="1"/>
  <c r="C95" i="12" s="1"/>
  <c r="D95" i="12" s="1"/>
  <c r="E95" i="12" s="1"/>
  <c r="F95" i="12" s="1"/>
  <c r="G95" i="12" s="1"/>
  <c r="G80" i="12"/>
  <c r="A104" i="12"/>
  <c r="M121" i="12"/>
  <c r="M19" i="12"/>
  <c r="M22" i="12"/>
  <c r="M18" i="12"/>
  <c r="M23" i="12"/>
  <c r="M20" i="12"/>
  <c r="B26" i="12"/>
  <c r="C26" i="12" s="1"/>
  <c r="D26" i="12" s="1"/>
  <c r="E26" i="12" s="1"/>
  <c r="F26" i="12" s="1"/>
  <c r="G26" i="12" s="1"/>
  <c r="G3" i="26"/>
  <c r="G12" i="26" s="1"/>
  <c r="H7" i="26"/>
  <c r="H8" i="26"/>
  <c r="J4" i="26"/>
  <c r="J3" i="26" s="1"/>
  <c r="J12" i="26" s="1"/>
  <c r="D5" i="26"/>
  <c r="D6" i="26"/>
  <c r="D4" i="26"/>
  <c r="F3" i="1"/>
  <c r="F13" i="1" s="1"/>
  <c r="B99" i="25"/>
  <c r="C99" i="25" s="1"/>
  <c r="D99" i="25" s="1"/>
  <c r="E99" i="25" s="1"/>
  <c r="F99" i="25" s="1"/>
  <c r="G99" i="25" s="1"/>
  <c r="D7" i="26"/>
  <c r="F3" i="26"/>
  <c r="F12" i="26" s="1"/>
  <c r="M3" i="1"/>
  <c r="M13" i="1" s="1"/>
  <c r="K3" i="1"/>
  <c r="K13" i="1" s="1"/>
  <c r="E13" i="12"/>
  <c r="C33" i="12"/>
  <c r="D33" i="12" s="1"/>
  <c r="E33" i="12" s="1"/>
  <c r="F33" i="12" s="1"/>
  <c r="G33" i="12" s="1"/>
  <c r="A35" i="12" s="1"/>
  <c r="B35" i="12" s="1"/>
  <c r="C35" i="12" s="1"/>
  <c r="D35" i="12" s="1"/>
  <c r="E35" i="12" s="1"/>
  <c r="F35" i="12" s="1"/>
  <c r="G35" i="12" s="1"/>
  <c r="A37" i="12" s="1"/>
  <c r="B37" i="12" s="1"/>
  <c r="C37" i="12" s="1"/>
  <c r="D37" i="12" s="1"/>
  <c r="E37" i="12" s="1"/>
  <c r="F37" i="12" s="1"/>
  <c r="G37" i="12" s="1"/>
  <c r="A39" i="12" s="1"/>
  <c r="B39" i="12" s="1"/>
  <c r="C39" i="12" s="1"/>
  <c r="D39" i="12" s="1"/>
  <c r="E39" i="12" s="1"/>
  <c r="F39" i="12" s="1"/>
  <c r="G39" i="12" s="1"/>
  <c r="G129" i="12"/>
  <c r="F156" i="12"/>
  <c r="C12" i="26"/>
  <c r="K3" i="26"/>
  <c r="K12" i="26" s="1"/>
  <c r="E3" i="26" l="1"/>
  <c r="E12" i="26" s="1"/>
  <c r="M21" i="12"/>
  <c r="P28" i="12" s="1"/>
  <c r="A41" i="12"/>
  <c r="B104" i="12"/>
  <c r="M89" i="12"/>
  <c r="I6" i="1" s="1"/>
  <c r="A82" i="12"/>
  <c r="M91" i="12"/>
  <c r="I8" i="1" s="1"/>
  <c r="M88" i="12"/>
  <c r="I5" i="1" s="1"/>
  <c r="M92" i="12"/>
  <c r="I9" i="1" s="1"/>
  <c r="M87" i="12"/>
  <c r="M90" i="12"/>
  <c r="I7" i="1" s="1"/>
  <c r="O7" i="26"/>
  <c r="D6" i="1"/>
  <c r="D4" i="1"/>
  <c r="D5" i="1"/>
  <c r="D8" i="1"/>
  <c r="H4" i="26"/>
  <c r="H3" i="26" s="1"/>
  <c r="H12" i="26" s="1"/>
  <c r="O6" i="26"/>
  <c r="O8" i="26"/>
  <c r="I5" i="26"/>
  <c r="O5" i="26" s="1"/>
  <c r="D3" i="26"/>
  <c r="F13" i="12"/>
  <c r="G156" i="12"/>
  <c r="A158" i="12" s="1"/>
  <c r="B158" i="12" s="1"/>
  <c r="C158" i="12" s="1"/>
  <c r="D158" i="12" s="1"/>
  <c r="E158" i="12" s="1"/>
  <c r="F158" i="12" s="1"/>
  <c r="G158" i="12" s="1"/>
  <c r="A160" i="12" s="1"/>
  <c r="B160" i="12" s="1"/>
  <c r="C160" i="12" s="1"/>
  <c r="D160" i="12" s="1"/>
  <c r="E160" i="12" s="1"/>
  <c r="F160" i="12" s="1"/>
  <c r="G160" i="12" s="1"/>
  <c r="A162" i="12" s="1"/>
  <c r="B162" i="12" s="1"/>
  <c r="C162" i="12" s="1"/>
  <c r="D162" i="12" s="1"/>
  <c r="E162" i="12" s="1"/>
  <c r="A131" i="12"/>
  <c r="I4" i="1" l="1"/>
  <c r="I3" i="1" s="1"/>
  <c r="I13" i="1" s="1"/>
  <c r="P96" i="12"/>
  <c r="F162" i="12"/>
  <c r="G162" i="12" s="1"/>
  <c r="A164" i="12" s="1"/>
  <c r="B82" i="12"/>
  <c r="B41" i="12"/>
  <c r="M93" i="12"/>
  <c r="C104" i="12"/>
  <c r="M9" i="12"/>
  <c r="M5" i="12"/>
  <c r="I4" i="26"/>
  <c r="O4" i="26" s="1"/>
  <c r="D7" i="1"/>
  <c r="D9" i="1"/>
  <c r="M24" i="12"/>
  <c r="D12" i="26"/>
  <c r="G13" i="12"/>
  <c r="B131" i="12"/>
  <c r="C131" i="12" l="1"/>
  <c r="D131" i="12" s="1"/>
  <c r="E131" i="12" s="1"/>
  <c r="F131" i="12" s="1"/>
  <c r="G131" i="12" s="1"/>
  <c r="A133" i="12" s="1"/>
  <c r="B133" i="12" s="1"/>
  <c r="C133" i="12" s="1"/>
  <c r="D133" i="12" s="1"/>
  <c r="E133" i="12" s="1"/>
  <c r="C41" i="12"/>
  <c r="D104" i="12"/>
  <c r="C82" i="12"/>
  <c r="D82" i="12" s="1"/>
  <c r="E82" i="12" s="1"/>
  <c r="F82" i="12" s="1"/>
  <c r="G82" i="12" s="1"/>
  <c r="M74" i="12"/>
  <c r="M77" i="12"/>
  <c r="M75" i="12"/>
  <c r="H5" i="1" s="1"/>
  <c r="M79" i="12"/>
  <c r="M10" i="12"/>
  <c r="M8" i="12"/>
  <c r="M7" i="12"/>
  <c r="C6" i="1" s="1"/>
  <c r="M6" i="12"/>
  <c r="P13" i="12" s="1"/>
  <c r="I3" i="26"/>
  <c r="I12" i="26" s="1"/>
  <c r="D3" i="1"/>
  <c r="D13" i="1" s="1"/>
  <c r="B164" i="12"/>
  <c r="C8" i="1"/>
  <c r="H7" i="1" l="1"/>
  <c r="H4" i="1"/>
  <c r="M76" i="12"/>
  <c r="H6" i="1" s="1"/>
  <c r="M78" i="12"/>
  <c r="H8" i="1" s="1"/>
  <c r="E104" i="12"/>
  <c r="F104" i="12" s="1"/>
  <c r="G104" i="12" s="1"/>
  <c r="A106" i="12" s="1"/>
  <c r="B106" i="12" s="1"/>
  <c r="C106" i="12" s="1"/>
  <c r="D106" i="12" s="1"/>
  <c r="E106" i="12" s="1"/>
  <c r="F106" i="12" s="1"/>
  <c r="G106" i="12" s="1"/>
  <c r="A108" i="12" s="1"/>
  <c r="B108" i="12" s="1"/>
  <c r="C108" i="12" s="1"/>
  <c r="D108" i="12" s="1"/>
  <c r="E108" i="12" s="1"/>
  <c r="F108" i="12" s="1"/>
  <c r="G108" i="12" s="1"/>
  <c r="M101" i="12"/>
  <c r="J5" i="1" s="1"/>
  <c r="D41" i="12"/>
  <c r="E41" i="12" s="1"/>
  <c r="F41" i="12" s="1"/>
  <c r="G41" i="12" s="1"/>
  <c r="M35" i="12"/>
  <c r="E8" i="1" s="1"/>
  <c r="H9" i="1"/>
  <c r="F133" i="12"/>
  <c r="O3" i="26"/>
  <c r="O12" i="26" s="1"/>
  <c r="C164" i="12"/>
  <c r="G8" i="1"/>
  <c r="C7" i="1"/>
  <c r="C5" i="1"/>
  <c r="M11" i="12"/>
  <c r="C4" i="1"/>
  <c r="C9" i="1"/>
  <c r="P82" i="12" l="1"/>
  <c r="M34" i="12"/>
  <c r="M33" i="12"/>
  <c r="E6" i="1" s="1"/>
  <c r="M36" i="12"/>
  <c r="M31" i="12"/>
  <c r="M32" i="12"/>
  <c r="E5" i="1" s="1"/>
  <c r="M103" i="12"/>
  <c r="M102" i="12"/>
  <c r="J6" i="1" s="1"/>
  <c r="M100" i="12"/>
  <c r="M105" i="12"/>
  <c r="M104" i="12"/>
  <c r="J8" i="1" s="1"/>
  <c r="M80" i="12"/>
  <c r="H3" i="1"/>
  <c r="H13" i="1" s="1"/>
  <c r="M133" i="12"/>
  <c r="L8" i="1" s="1"/>
  <c r="G133" i="12"/>
  <c r="A135" i="12" s="1"/>
  <c r="B135" i="12" s="1"/>
  <c r="C135" i="12" s="1"/>
  <c r="D135" i="12" s="1"/>
  <c r="E135" i="12" s="1"/>
  <c r="F135" i="12" s="1"/>
  <c r="G135" i="12" s="1"/>
  <c r="A137" i="12" s="1"/>
  <c r="B137" i="12" s="1"/>
  <c r="C137" i="12" s="1"/>
  <c r="D137" i="12" s="1"/>
  <c r="E137" i="12" s="1"/>
  <c r="F137" i="12" s="1"/>
  <c r="G137" i="12" s="1"/>
  <c r="C3" i="1"/>
  <c r="C13" i="1" s="1"/>
  <c r="D164" i="12"/>
  <c r="G5" i="1"/>
  <c r="G6" i="1"/>
  <c r="P39" i="12" l="1"/>
  <c r="P108" i="12"/>
  <c r="J4" i="1"/>
  <c r="M106" i="12"/>
  <c r="J9" i="1"/>
  <c r="J7" i="1"/>
  <c r="J3" i="1" s="1"/>
  <c r="J13" i="1" s="1"/>
  <c r="E4" i="1"/>
  <c r="M37" i="12"/>
  <c r="E9" i="1"/>
  <c r="M132" i="12"/>
  <c r="M134" i="12"/>
  <c r="M129" i="12"/>
  <c r="M130" i="12"/>
  <c r="L5" i="1" s="1"/>
  <c r="M131" i="12"/>
  <c r="L6" i="1" s="1"/>
  <c r="E7" i="1"/>
  <c r="E164" i="12"/>
  <c r="G7" i="1"/>
  <c r="M66" i="12"/>
  <c r="G4" i="1"/>
  <c r="G9" i="1"/>
  <c r="P137" i="12" l="1"/>
  <c r="L9" i="1"/>
  <c r="E3" i="1"/>
  <c r="E13" i="1" s="1"/>
  <c r="M135" i="12"/>
  <c r="L4" i="1"/>
  <c r="L7" i="1"/>
  <c r="F164" i="12"/>
  <c r="G3" i="1"/>
  <c r="G13" i="1" s="1"/>
  <c r="L3" i="1" l="1"/>
  <c r="L13" i="1" s="1"/>
  <c r="G164" i="12"/>
  <c r="A166" i="12" l="1"/>
  <c r="B166" i="12" l="1"/>
  <c r="C166" i="12" l="1"/>
  <c r="D166" i="12" l="1"/>
  <c r="E166" i="12" l="1"/>
  <c r="F166" i="12" s="1"/>
  <c r="G166" i="12" s="1"/>
  <c r="M161" i="12" l="1"/>
  <c r="M158" i="12"/>
  <c r="N6" i="1" s="1"/>
  <c r="O6" i="1" s="1"/>
  <c r="M157" i="12"/>
  <c r="N5" i="1" s="1"/>
  <c r="O5" i="1" s="1"/>
  <c r="M159" i="12"/>
  <c r="M160" i="12"/>
  <c r="N8" i="1" s="1"/>
  <c r="O8" i="1" s="1"/>
  <c r="M156" i="12"/>
  <c r="P164" i="12" s="1"/>
  <c r="N4" i="1" l="1"/>
  <c r="M162" i="12"/>
  <c r="N7" i="1"/>
  <c r="O7" i="1" s="1"/>
  <c r="N9" i="1"/>
  <c r="O9" i="1" s="1"/>
  <c r="N3" i="1" l="1"/>
  <c r="O4" i="1"/>
  <c r="N13" i="1" l="1"/>
  <c r="O3" i="1"/>
  <c r="O13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石田　郁貴</author>
    <author>堀　みさと</author>
  </authors>
  <commentList>
    <comment ref="E13" authorId="0" shapeId="0" xr:uid="{773C50D0-432E-4D1D-B015-B887C88B29C5}">
      <text>
        <r>
          <rPr>
            <sz val="9"/>
            <color indexed="81"/>
            <rFont val="MS P ゴシック"/>
            <family val="3"/>
            <charset val="128"/>
          </rPr>
          <t>休園日に研修を設定</t>
        </r>
      </text>
    </comment>
    <comment ref="F13" authorId="1" shapeId="0" xr:uid="{09991F8D-80D7-45DD-8511-F901AB9B5D84}">
      <text>
        <r>
          <rPr>
            <sz val="9"/>
            <color indexed="81"/>
            <rFont val="MS P ゴシック"/>
            <family val="3"/>
            <charset val="128"/>
          </rPr>
          <t>休園日に研修を設定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石田　郁貴</author>
    <author>堀　みさと</author>
  </authors>
  <commentList>
    <comment ref="E12" authorId="0" shapeId="0" xr:uid="{EBDA3D32-3BDD-4672-A9F2-9FAACE38746E}">
      <text>
        <r>
          <rPr>
            <sz val="9"/>
            <color indexed="81"/>
            <rFont val="MS P ゴシック"/>
            <family val="3"/>
            <charset val="128"/>
          </rPr>
          <t>休園日に研修を設定</t>
        </r>
      </text>
    </comment>
    <comment ref="F12" authorId="1" shapeId="0" xr:uid="{724F276F-9315-4CC6-937D-9013B4220B10}">
      <text>
        <r>
          <rPr>
            <sz val="9"/>
            <color indexed="81"/>
            <rFont val="MS P ゴシック"/>
            <family val="3"/>
            <charset val="128"/>
          </rPr>
          <t>休園日に研修を設定</t>
        </r>
      </text>
    </comment>
  </commentList>
</comments>
</file>

<file path=xl/sharedStrings.xml><?xml version="1.0" encoding="utf-8"?>
<sst xmlns="http://schemas.openxmlformats.org/spreadsheetml/2006/main" count="2505" uniqueCount="199">
  <si>
    <t>名</t>
  </si>
  <si>
    <t>合計</t>
    <rPh sb="0" eb="2">
      <t>ゴウケイ</t>
    </rPh>
    <phoneticPr fontId="4"/>
  </si>
  <si>
    <t>職　　　種</t>
  </si>
  <si>
    <t>執務場所</t>
    <rPh sb="0" eb="2">
      <t>シツム</t>
    </rPh>
    <rPh sb="2" eb="4">
      <t>バショ</t>
    </rPh>
    <phoneticPr fontId="3"/>
  </si>
  <si>
    <t>単位</t>
    <rPh sb="0" eb="2">
      <t>タンイ</t>
    </rPh>
    <phoneticPr fontId="4"/>
  </si>
  <si>
    <t>日</t>
    <rPh sb="0" eb="1">
      <t>ニチ</t>
    </rPh>
    <phoneticPr fontId="4"/>
  </si>
  <si>
    <t>開園日数</t>
    <rPh sb="0" eb="2">
      <t>カイエン</t>
    </rPh>
    <rPh sb="2" eb="4">
      <t>ニッスウ</t>
    </rPh>
    <phoneticPr fontId="3"/>
  </si>
  <si>
    <t>（１年を通じて勤務した給与所得者）</t>
  </si>
  <si>
    <t>平均給与(千　円)</t>
  </si>
  <si>
    <t>給与総額(百万円)</t>
  </si>
  <si>
    <t>給与所得者数(人)</t>
  </si>
  <si>
    <t>合計</t>
    <rPh sb="0" eb="2">
      <t>ゴウケイ</t>
    </rPh>
    <phoneticPr fontId="3"/>
  </si>
  <si>
    <t>情報通信業</t>
    <rPh sb="0" eb="2">
      <t>ジョウホウ</t>
    </rPh>
    <rPh sb="2" eb="5">
      <t>ツウシンギョウ</t>
    </rPh>
    <phoneticPr fontId="3"/>
  </si>
  <si>
    <t>建設業</t>
    <rPh sb="0" eb="3">
      <t>ケンセツギョウ</t>
    </rPh>
    <phoneticPr fontId="3"/>
  </si>
  <si>
    <t>合　計</t>
  </si>
  <si>
    <t>３５年以上</t>
  </si>
  <si>
    <t>３０～３４</t>
  </si>
  <si>
    <t>２５～２９</t>
  </si>
  <si>
    <t>２０～２４</t>
  </si>
  <si>
    <t>１５～１９</t>
  </si>
  <si>
    <t>１０～１４</t>
  </si>
  <si>
    <t>　５～９</t>
  </si>
  <si>
    <t>１～４年</t>
  </si>
  <si>
    <t>日</t>
    <rPh sb="0" eb="1">
      <t>ニチ</t>
    </rPh>
    <phoneticPr fontId="3"/>
  </si>
  <si>
    <t>平日</t>
    <rPh sb="0" eb="2">
      <t>ヘイジツ</t>
    </rPh>
    <phoneticPr fontId="4"/>
  </si>
  <si>
    <t>祝日</t>
    <rPh sb="0" eb="2">
      <t>シュクジツ</t>
    </rPh>
    <phoneticPr fontId="4"/>
  </si>
  <si>
    <t>日曜</t>
    <rPh sb="0" eb="2">
      <t>ニチヨウ</t>
    </rPh>
    <phoneticPr fontId="4"/>
  </si>
  <si>
    <t>土曜</t>
    <rPh sb="0" eb="2">
      <t>ドヨウ</t>
    </rPh>
    <phoneticPr fontId="4"/>
  </si>
  <si>
    <t>休園日</t>
    <rPh sb="0" eb="3">
      <t>キュウエンビ</t>
    </rPh>
    <phoneticPr fontId="4"/>
  </si>
  <si>
    <t>土</t>
  </si>
  <si>
    <t>金</t>
  </si>
  <si>
    <t>木</t>
  </si>
  <si>
    <t>水</t>
  </si>
  <si>
    <t>火</t>
  </si>
  <si>
    <t>月</t>
    <rPh sb="0" eb="1">
      <t>ゲツ</t>
    </rPh>
    <phoneticPr fontId="3"/>
  </si>
  <si>
    <t>月日数</t>
    <rPh sb="0" eb="1">
      <t>ツキ</t>
    </rPh>
    <rPh sb="1" eb="3">
      <t>ニッスウ</t>
    </rPh>
    <phoneticPr fontId="4"/>
  </si>
  <si>
    <t>開園日</t>
    <rPh sb="0" eb="2">
      <t>カイエン</t>
    </rPh>
    <rPh sb="2" eb="3">
      <t>ニチ</t>
    </rPh>
    <phoneticPr fontId="20"/>
  </si>
  <si>
    <t>サービス業</t>
    <rPh sb="4" eb="5">
      <t>ギョウ</t>
    </rPh>
    <phoneticPr fontId="3"/>
  </si>
  <si>
    <t>複合サービス事業</t>
    <rPh sb="6" eb="8">
      <t>ジギョウ</t>
    </rPh>
    <phoneticPr fontId="3"/>
  </si>
  <si>
    <t>学術研究、専門・
技術サービス、
教育、学習支援業</t>
    <rPh sb="0" eb="2">
      <t>ガクジュツ</t>
    </rPh>
    <rPh sb="2" eb="4">
      <t>ケンキュウ</t>
    </rPh>
    <rPh sb="5" eb="7">
      <t>センモン</t>
    </rPh>
    <rPh sb="9" eb="11">
      <t>ギジュツ</t>
    </rPh>
    <rPh sb="17" eb="19">
      <t>キョウイク</t>
    </rPh>
    <rPh sb="20" eb="22">
      <t>ガクシュウ</t>
    </rPh>
    <rPh sb="22" eb="24">
      <t>シエン</t>
    </rPh>
    <rPh sb="24" eb="25">
      <t>ギョウ</t>
    </rPh>
    <phoneticPr fontId="3"/>
  </si>
  <si>
    <t>電気･ガス･
熱供給・水道業</t>
    <rPh sb="0" eb="2">
      <t>デンキ</t>
    </rPh>
    <rPh sb="7" eb="8">
      <t>ネツ</t>
    </rPh>
    <rPh sb="8" eb="10">
      <t>キョウキュウ</t>
    </rPh>
    <rPh sb="11" eb="14">
      <t>スイドウギョウ</t>
    </rPh>
    <phoneticPr fontId="3"/>
  </si>
  <si>
    <t>不動産業、
物品賃貸業</t>
    <rPh sb="0" eb="3">
      <t>フドウサン</t>
    </rPh>
    <rPh sb="3" eb="4">
      <t>ギョウ</t>
    </rPh>
    <rPh sb="6" eb="8">
      <t>ブッピン</t>
    </rPh>
    <rPh sb="8" eb="11">
      <t>チンタイギョウ</t>
    </rPh>
    <phoneticPr fontId="3"/>
  </si>
  <si>
    <t>金融・保険業</t>
    <rPh sb="0" eb="2">
      <t>キンユウ</t>
    </rPh>
    <rPh sb="3" eb="6">
      <t>ホケンギョウ</t>
    </rPh>
    <phoneticPr fontId="3"/>
  </si>
  <si>
    <t>宿泊業、
飲食サービス業</t>
    <rPh sb="0" eb="2">
      <t>シュクハク</t>
    </rPh>
    <rPh sb="2" eb="3">
      <t>ギョウ</t>
    </rPh>
    <rPh sb="5" eb="7">
      <t>インショク</t>
    </rPh>
    <rPh sb="11" eb="12">
      <t>ギョウ</t>
    </rPh>
    <phoneticPr fontId="3"/>
  </si>
  <si>
    <t>卸売・小売業</t>
    <rPh sb="0" eb="2">
      <t>オロシウリ</t>
    </rPh>
    <rPh sb="3" eb="6">
      <t>コウリギョウ</t>
    </rPh>
    <phoneticPr fontId="3"/>
  </si>
  <si>
    <t>製造業</t>
    <rPh sb="0" eb="3">
      <t>セイゾウギョウ</t>
    </rPh>
    <phoneticPr fontId="3"/>
  </si>
  <si>
    <t>　　　　　　　　　勤続年数
業　　種</t>
    <rPh sb="9" eb="11">
      <t>キンゾク</t>
    </rPh>
    <rPh sb="11" eb="13">
      <t>ネンスウ</t>
    </rPh>
    <phoneticPr fontId="3"/>
  </si>
  <si>
    <t>農林水産・鉱業</t>
    <phoneticPr fontId="3"/>
  </si>
  <si>
    <t>医療，福祉</t>
    <phoneticPr fontId="3"/>
  </si>
  <si>
    <t>運輸業、郵便業</t>
    <phoneticPr fontId="3"/>
  </si>
  <si>
    <t>第１５表    業種別及び勤続年数別の給与所得者数・給与額</t>
    <phoneticPr fontId="3"/>
  </si>
  <si>
    <t>名</t>
    <rPh sb="0" eb="1">
      <t>メイ</t>
    </rPh>
    <phoneticPr fontId="3"/>
  </si>
  <si>
    <t>合　　計</t>
    <rPh sb="0" eb="1">
      <t>ア</t>
    </rPh>
    <rPh sb="3" eb="4">
      <t>ケイ</t>
    </rPh>
    <phoneticPr fontId="3"/>
  </si>
  <si>
    <t>正門</t>
    <rPh sb="0" eb="2">
      <t>セイモン</t>
    </rPh>
    <phoneticPr fontId="3"/>
  </si>
  <si>
    <t>西口</t>
    <rPh sb="0" eb="2">
      <t>ニシグチ</t>
    </rPh>
    <phoneticPr fontId="3"/>
  </si>
  <si>
    <t>北口</t>
    <rPh sb="0" eb="2">
      <t>キタグチ</t>
    </rPh>
    <phoneticPr fontId="3"/>
  </si>
  <si>
    <t>４月</t>
    <rPh sb="1" eb="2">
      <t>ガツ</t>
    </rPh>
    <phoneticPr fontId="3"/>
  </si>
  <si>
    <t>５月</t>
    <rPh sb="1" eb="2">
      <t>ガツ</t>
    </rPh>
    <phoneticPr fontId="3"/>
  </si>
  <si>
    <t>６月</t>
    <rPh sb="1" eb="2">
      <t>ガツ</t>
    </rPh>
    <phoneticPr fontId="3"/>
  </si>
  <si>
    <t>７月</t>
    <rPh sb="1" eb="2">
      <t>ガツ</t>
    </rPh>
    <phoneticPr fontId="3"/>
  </si>
  <si>
    <t>８月</t>
    <rPh sb="1" eb="2">
      <t>ガツ</t>
    </rPh>
    <phoneticPr fontId="3"/>
  </si>
  <si>
    <t>９月</t>
    <rPh sb="1" eb="2">
      <t>ガツ</t>
    </rPh>
    <phoneticPr fontId="3"/>
  </si>
  <si>
    <t>10月</t>
    <rPh sb="2" eb="3">
      <t>ガツ</t>
    </rPh>
    <phoneticPr fontId="3"/>
  </si>
  <si>
    <t>11月</t>
    <rPh sb="2" eb="3">
      <t>ガツ</t>
    </rPh>
    <phoneticPr fontId="3"/>
  </si>
  <si>
    <t>12月</t>
    <rPh sb="2" eb="3">
      <t>ガツ</t>
    </rPh>
    <phoneticPr fontId="3"/>
  </si>
  <si>
    <t>１月</t>
    <rPh sb="1" eb="2">
      <t>ガツ</t>
    </rPh>
    <phoneticPr fontId="3"/>
  </si>
  <si>
    <t>２月</t>
    <rPh sb="1" eb="2">
      <t>ガツ</t>
    </rPh>
    <phoneticPr fontId="3"/>
  </si>
  <si>
    <t>３月</t>
    <rPh sb="1" eb="2">
      <t>ガツ</t>
    </rPh>
    <phoneticPr fontId="3"/>
  </si>
  <si>
    <t>日付</t>
    <rPh sb="0" eb="2">
      <t>ヒヅケ</t>
    </rPh>
    <phoneticPr fontId="3"/>
  </si>
  <si>
    <t>天気</t>
    <rPh sb="0" eb="2">
      <t>テンキ</t>
    </rPh>
    <phoneticPr fontId="3"/>
  </si>
  <si>
    <t>入園者数</t>
    <rPh sb="0" eb="3">
      <t>ニュウエンシャ</t>
    </rPh>
    <rPh sb="3" eb="4">
      <t>スウ</t>
    </rPh>
    <phoneticPr fontId="3"/>
  </si>
  <si>
    <t>晴れ</t>
    <rPh sb="0" eb="1">
      <t>ハ</t>
    </rPh>
    <phoneticPr fontId="3"/>
  </si>
  <si>
    <t>曇後雨</t>
    <rPh sb="0" eb="1">
      <t>クモ</t>
    </rPh>
    <rPh sb="1" eb="2">
      <t>ノチ</t>
    </rPh>
    <rPh sb="2" eb="3">
      <t>アメ</t>
    </rPh>
    <phoneticPr fontId="3"/>
  </si>
  <si>
    <t>晴後雨</t>
    <rPh sb="0" eb="1">
      <t>ハ</t>
    </rPh>
    <rPh sb="1" eb="2">
      <t>ノチ</t>
    </rPh>
    <rPh sb="2" eb="3">
      <t>アメ</t>
    </rPh>
    <phoneticPr fontId="3"/>
  </si>
  <si>
    <t>曇後雨</t>
    <rPh sb="0" eb="1">
      <t>クモリ</t>
    </rPh>
    <rPh sb="1" eb="2">
      <t>ノチ</t>
    </rPh>
    <rPh sb="2" eb="3">
      <t>アメ</t>
    </rPh>
    <phoneticPr fontId="3"/>
  </si>
  <si>
    <t>晴後曇</t>
    <rPh sb="0" eb="1">
      <t>ハ</t>
    </rPh>
    <rPh sb="1" eb="2">
      <t>ノチ</t>
    </rPh>
    <rPh sb="2" eb="3">
      <t>クモ</t>
    </rPh>
    <phoneticPr fontId="3"/>
  </si>
  <si>
    <t>曇り</t>
    <rPh sb="0" eb="1">
      <t>クモ</t>
    </rPh>
    <phoneticPr fontId="3"/>
  </si>
  <si>
    <t>雨後曇</t>
    <rPh sb="0" eb="1">
      <t>アメ</t>
    </rPh>
    <rPh sb="1" eb="2">
      <t>ノチ</t>
    </rPh>
    <rPh sb="2" eb="3">
      <t>クモ</t>
    </rPh>
    <phoneticPr fontId="3"/>
  </si>
  <si>
    <t>雨後晴</t>
    <rPh sb="0" eb="1">
      <t>アメ</t>
    </rPh>
    <rPh sb="1" eb="2">
      <t>ノチ</t>
    </rPh>
    <rPh sb="2" eb="3">
      <t>ハ</t>
    </rPh>
    <phoneticPr fontId="3"/>
  </si>
  <si>
    <t>雨</t>
    <rPh sb="0" eb="1">
      <t>アメ</t>
    </rPh>
    <phoneticPr fontId="3"/>
  </si>
  <si>
    <t>曇後晴</t>
    <rPh sb="0" eb="1">
      <t>クモ</t>
    </rPh>
    <rPh sb="1" eb="2">
      <t>ノチ</t>
    </rPh>
    <rPh sb="2" eb="3">
      <t>ハ</t>
    </rPh>
    <phoneticPr fontId="3"/>
  </si>
  <si>
    <t>曇</t>
    <rPh sb="0" eb="1">
      <t>クモリ</t>
    </rPh>
    <phoneticPr fontId="3"/>
  </si>
  <si>
    <t>雨後雪</t>
    <rPh sb="0" eb="1">
      <t>アメ</t>
    </rPh>
    <rPh sb="1" eb="2">
      <t>ノチ</t>
    </rPh>
    <rPh sb="2" eb="3">
      <t>ユキ</t>
    </rPh>
    <phoneticPr fontId="3"/>
  </si>
  <si>
    <t>曇後晴</t>
    <rPh sb="0" eb="1">
      <t>クモリ</t>
    </rPh>
    <rPh sb="1" eb="2">
      <t>ノチ</t>
    </rPh>
    <rPh sb="2" eb="3">
      <t>ハ</t>
    </rPh>
    <phoneticPr fontId="3"/>
  </si>
  <si>
    <t>臨時開園</t>
    <rPh sb="0" eb="2">
      <t>リンジ</t>
    </rPh>
    <rPh sb="2" eb="4">
      <t>カイエン</t>
    </rPh>
    <phoneticPr fontId="3"/>
  </si>
  <si>
    <t>日</t>
    <rPh sb="0" eb="1">
      <t>ヒ</t>
    </rPh>
    <phoneticPr fontId="3"/>
  </si>
  <si>
    <t>曜日</t>
    <rPh sb="0" eb="2">
      <t>ヨウビ</t>
    </rPh>
    <phoneticPr fontId="3"/>
  </si>
  <si>
    <t>日数</t>
    <rPh sb="0" eb="1">
      <t>ニチ</t>
    </rPh>
    <rPh sb="1" eb="2">
      <t>スウ</t>
    </rPh>
    <phoneticPr fontId="3"/>
  </si>
  <si>
    <t>配置人数</t>
    <rPh sb="0" eb="2">
      <t>ハイチ</t>
    </rPh>
    <rPh sb="2" eb="4">
      <t>ニンズウ</t>
    </rPh>
    <phoneticPr fontId="3"/>
  </si>
  <si>
    <t>延べ人数</t>
    <rPh sb="0" eb="1">
      <t>ノ</t>
    </rPh>
    <rPh sb="2" eb="4">
      <t>ニンズウ</t>
    </rPh>
    <phoneticPr fontId="3"/>
  </si>
  <si>
    <t>計</t>
    <rPh sb="0" eb="1">
      <t>ケイ</t>
    </rPh>
    <phoneticPr fontId="3"/>
  </si>
  <si>
    <t>月日数計</t>
    <rPh sb="0" eb="1">
      <t>ツキ</t>
    </rPh>
    <rPh sb="1" eb="3">
      <t>ニッスウ</t>
    </rPh>
    <rPh sb="3" eb="4">
      <t>ケイ</t>
    </rPh>
    <phoneticPr fontId="20"/>
  </si>
  <si>
    <t>チェック</t>
    <phoneticPr fontId="20"/>
  </si>
  <si>
    <t>交通整理員設計表</t>
    <rPh sb="0" eb="2">
      <t>コウツウ</t>
    </rPh>
    <rPh sb="2" eb="4">
      <t>セイリ</t>
    </rPh>
    <rPh sb="4" eb="5">
      <t>イン</t>
    </rPh>
    <rPh sb="5" eb="7">
      <t>セッケイ</t>
    </rPh>
    <rPh sb="7" eb="8">
      <t>ヒョウ</t>
    </rPh>
    <phoneticPr fontId="3"/>
  </si>
  <si>
    <t>No</t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</si>
  <si>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</si>
  <si>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</si>
  <si>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10,001～　　　 　</t>
  </si>
  <si>
    <t>8,001～10,000</t>
  </si>
  <si>
    <t>6,001～ 8,000</t>
  </si>
  <si>
    <t>5,001～ 6,000</t>
  </si>
  <si>
    <t>4,001～ 5,000</t>
  </si>
  <si>
    <t>H26</t>
    <phoneticPr fontId="3"/>
  </si>
  <si>
    <t>雪</t>
    <rPh sb="0" eb="1">
      <t>ユキ</t>
    </rPh>
    <phoneticPr fontId="3"/>
  </si>
  <si>
    <t>曇後雪</t>
    <rPh sb="0" eb="1">
      <t>クモ</t>
    </rPh>
    <rPh sb="1" eb="2">
      <t>ノチ</t>
    </rPh>
    <rPh sb="2" eb="3">
      <t>ユキ</t>
    </rPh>
    <phoneticPr fontId="3"/>
  </si>
  <si>
    <t>臨休</t>
    <rPh sb="0" eb="1">
      <t>リン</t>
    </rPh>
    <rPh sb="1" eb="2">
      <t>キュウ</t>
    </rPh>
    <phoneticPr fontId="3"/>
  </si>
  <si>
    <t>休</t>
    <rPh sb="0" eb="1">
      <t>キュウ</t>
    </rPh>
    <phoneticPr fontId="3"/>
  </si>
  <si>
    <t>4月</t>
    <rPh sb="1" eb="2">
      <t>ガツ</t>
    </rPh>
    <phoneticPr fontId="3"/>
  </si>
  <si>
    <t>5月</t>
    <rPh sb="1" eb="2">
      <t>ガツ</t>
    </rPh>
    <phoneticPr fontId="3"/>
  </si>
  <si>
    <t>6月</t>
    <rPh sb="1" eb="2">
      <t>ガツ</t>
    </rPh>
    <phoneticPr fontId="3"/>
  </si>
  <si>
    <t>7月</t>
    <rPh sb="1" eb="2">
      <t>ガツ</t>
    </rPh>
    <phoneticPr fontId="3"/>
  </si>
  <si>
    <t>8月</t>
    <rPh sb="1" eb="2">
      <t>ガツ</t>
    </rPh>
    <phoneticPr fontId="3"/>
  </si>
  <si>
    <t>9月</t>
    <rPh sb="1" eb="2">
      <t>ガツ</t>
    </rPh>
    <phoneticPr fontId="3"/>
  </si>
  <si>
    <t>休園日</t>
    <rPh sb="0" eb="3">
      <t>キュウエンビ</t>
    </rPh>
    <phoneticPr fontId="3"/>
  </si>
  <si>
    <t>1月</t>
    <rPh sb="1" eb="2">
      <t>ガツ</t>
    </rPh>
    <phoneticPr fontId="3"/>
  </si>
  <si>
    <t>2月</t>
    <rPh sb="1" eb="2">
      <t>ガツ</t>
    </rPh>
    <phoneticPr fontId="3"/>
  </si>
  <si>
    <t>3月</t>
    <rPh sb="1" eb="2">
      <t>ガツ</t>
    </rPh>
    <phoneticPr fontId="3"/>
  </si>
  <si>
    <t>臨時休園</t>
    <rPh sb="0" eb="2">
      <t>リンジ</t>
    </rPh>
    <rPh sb="2" eb="4">
      <t>キュウエン</t>
    </rPh>
    <phoneticPr fontId="3"/>
  </si>
  <si>
    <t>︴</t>
    <phoneticPr fontId="34"/>
  </si>
  <si>
    <t>平成25年分調査結果</t>
    <phoneticPr fontId="3"/>
  </si>
  <si>
    <t>平成24年分調査結果</t>
    <phoneticPr fontId="3"/>
  </si>
  <si>
    <t>7人</t>
    <rPh sb="1" eb="2">
      <t>ニン</t>
    </rPh>
    <phoneticPr fontId="20"/>
  </si>
  <si>
    <t>5人</t>
    <rPh sb="1" eb="2">
      <t>ニン</t>
    </rPh>
    <phoneticPr fontId="20"/>
  </si>
  <si>
    <t>人数体制</t>
    <rPh sb="0" eb="2">
      <t>ニンズウ</t>
    </rPh>
    <rPh sb="2" eb="4">
      <t>タイセイ</t>
    </rPh>
    <phoneticPr fontId="20"/>
  </si>
  <si>
    <t>日数</t>
    <rPh sb="0" eb="2">
      <t>ニッスウ</t>
    </rPh>
    <phoneticPr fontId="20"/>
  </si>
  <si>
    <t>15人</t>
    <rPh sb="2" eb="3">
      <t>ニン</t>
    </rPh>
    <phoneticPr fontId="20"/>
  </si>
  <si>
    <t>9人</t>
    <rPh sb="1" eb="2">
      <t>ニン</t>
    </rPh>
    <phoneticPr fontId="20"/>
  </si>
  <si>
    <t>月</t>
  </si>
  <si>
    <t>11人</t>
    <rPh sb="2" eb="3">
      <t>ニン</t>
    </rPh>
    <phoneticPr fontId="20"/>
  </si>
  <si>
    <t>月</t>
    <rPh sb="0" eb="1">
      <t>ガツ</t>
    </rPh>
    <phoneticPr fontId="20"/>
  </si>
  <si>
    <t>月の最初の日</t>
    <rPh sb="0" eb="1">
      <t>ツキ</t>
    </rPh>
    <rPh sb="2" eb="4">
      <t>サイショ</t>
    </rPh>
    <rPh sb="5" eb="6">
      <t>ヒ</t>
    </rPh>
    <phoneticPr fontId="20"/>
  </si>
  <si>
    <t>その日の曜日</t>
    <rPh sb="2" eb="3">
      <t>ヒ</t>
    </rPh>
    <rPh sb="4" eb="6">
      <t>ヨウビ</t>
    </rPh>
    <phoneticPr fontId="20"/>
  </si>
  <si>
    <t>月</t>
    <rPh sb="0" eb="1">
      <t>ガツ</t>
    </rPh>
    <phoneticPr fontId="20"/>
  </si>
  <si>
    <t>月</t>
    <rPh sb="0" eb="1">
      <t>ツキ</t>
    </rPh>
    <phoneticPr fontId="20"/>
  </si>
  <si>
    <t>(うち1日は研修)</t>
    <rPh sb="4" eb="5">
      <t>ニチ</t>
    </rPh>
    <rPh sb="6" eb="8">
      <t>ケンシュウ</t>
    </rPh>
    <phoneticPr fontId="20"/>
  </si>
  <si>
    <t>閑散期
12/1～
2/28</t>
    <rPh sb="0" eb="3">
      <t>カンサンキ</t>
    </rPh>
    <phoneticPr fontId="4"/>
  </si>
  <si>
    <t>科学館</t>
    <rPh sb="0" eb="3">
      <t>カガクカン</t>
    </rPh>
    <phoneticPr fontId="3"/>
  </si>
  <si>
    <t>開園日数（売改札）</t>
    <rPh sb="0" eb="2">
      <t>カイエン</t>
    </rPh>
    <rPh sb="2" eb="4">
      <t>ニッスウ</t>
    </rPh>
    <rPh sb="5" eb="6">
      <t>バイ</t>
    </rPh>
    <rPh sb="6" eb="8">
      <t>カイサツ</t>
    </rPh>
    <phoneticPr fontId="3"/>
  </si>
  <si>
    <t>開園日数（総合案内）</t>
    <rPh sb="0" eb="2">
      <t>カイエン</t>
    </rPh>
    <rPh sb="2" eb="4">
      <t>ニッスウ</t>
    </rPh>
    <rPh sb="5" eb="7">
      <t>ソウゴウ</t>
    </rPh>
    <rPh sb="7" eb="9">
      <t>アンナイ</t>
    </rPh>
    <phoneticPr fontId="48"/>
  </si>
  <si>
    <t>総合案内業務</t>
    <rPh sb="0" eb="2">
      <t>ソウゴウ</t>
    </rPh>
    <rPh sb="2" eb="4">
      <t>アンナイ</t>
    </rPh>
    <rPh sb="4" eb="6">
      <t>ギョウム</t>
    </rPh>
    <phoneticPr fontId="48"/>
  </si>
  <si>
    <t>4人</t>
    <rPh sb="1" eb="2">
      <t>ニン</t>
    </rPh>
    <phoneticPr fontId="20"/>
  </si>
  <si>
    <t>6人</t>
    <rPh sb="1" eb="2">
      <t>ニン</t>
    </rPh>
    <phoneticPr fontId="20"/>
  </si>
  <si>
    <t>GW5/1臨時開園</t>
    <rPh sb="5" eb="7">
      <t>リンジ</t>
    </rPh>
    <rPh sb="7" eb="9">
      <t>カイエン</t>
    </rPh>
    <phoneticPr fontId="20"/>
  </si>
  <si>
    <t>3.5人</t>
    <rPh sb="3" eb="4">
      <t>ニン</t>
    </rPh>
    <phoneticPr fontId="20"/>
  </si>
  <si>
    <t>(うち1日は休園日に研修)</t>
    <rPh sb="4" eb="5">
      <t>ニチ</t>
    </rPh>
    <rPh sb="6" eb="9">
      <t>キュウエンビ</t>
    </rPh>
    <rPh sb="10" eb="12">
      <t>ケンシュウ</t>
    </rPh>
    <phoneticPr fontId="20"/>
  </si>
  <si>
    <t>6/18接遇研修予定日</t>
    <rPh sb="4" eb="6">
      <t>セツグウ</t>
    </rPh>
    <rPh sb="6" eb="8">
      <t>ケンシュウ</t>
    </rPh>
    <rPh sb="8" eb="10">
      <t>ヨテイ</t>
    </rPh>
    <rPh sb="10" eb="11">
      <t>ヒ</t>
    </rPh>
    <phoneticPr fontId="20"/>
  </si>
  <si>
    <t>7/23救命救急講習予定日</t>
    <rPh sb="4" eb="6">
      <t>キュウメイ</t>
    </rPh>
    <rPh sb="6" eb="8">
      <t>キュウキュウ</t>
    </rPh>
    <rPh sb="8" eb="10">
      <t>コウシュウ</t>
    </rPh>
    <rPh sb="10" eb="12">
      <t>ヨテイ</t>
    </rPh>
    <rPh sb="12" eb="13">
      <t>ヒ</t>
    </rPh>
    <phoneticPr fontId="20"/>
  </si>
  <si>
    <t>3.5人</t>
    <rPh sb="3" eb="4">
      <t>ニン</t>
    </rPh>
    <phoneticPr fontId="48"/>
  </si>
  <si>
    <t>閑散期
6/9～8/31</t>
    <rPh sb="0" eb="3">
      <t>カンサンキ</t>
    </rPh>
    <phoneticPr fontId="4"/>
  </si>
  <si>
    <t>8/9～11　トワイライトZOO</t>
    <phoneticPr fontId="20"/>
  </si>
  <si>
    <t>8/16～17　トワイライトZOO</t>
    <phoneticPr fontId="20"/>
  </si>
  <si>
    <t>【15人体制】</t>
    <rPh sb="3" eb="4">
      <t>ニン</t>
    </rPh>
    <rPh sb="4" eb="6">
      <t>タイセイ</t>
    </rPh>
    <phoneticPr fontId="18"/>
  </si>
  <si>
    <t>【11人体制】</t>
    <rPh sb="3" eb="4">
      <t>ニン</t>
    </rPh>
    <rPh sb="4" eb="6">
      <t>タイセイ</t>
    </rPh>
    <phoneticPr fontId="18"/>
  </si>
  <si>
    <t>【13人体制】</t>
    <rPh sb="3" eb="4">
      <t>ニン</t>
    </rPh>
    <rPh sb="4" eb="6">
      <t>タイセイ</t>
    </rPh>
    <phoneticPr fontId="18"/>
  </si>
  <si>
    <t>【9人体制】</t>
    <rPh sb="2" eb="3">
      <t>ニン</t>
    </rPh>
    <rPh sb="3" eb="5">
      <t>タイセイ</t>
    </rPh>
    <phoneticPr fontId="18"/>
  </si>
  <si>
    <t>【7人体制】</t>
    <rPh sb="2" eb="3">
      <t>ニン</t>
    </rPh>
    <rPh sb="3" eb="5">
      <t>タイセイ</t>
    </rPh>
    <phoneticPr fontId="18"/>
  </si>
  <si>
    <t>【5人体制】</t>
    <rPh sb="2" eb="3">
      <t>ニン</t>
    </rPh>
    <rPh sb="3" eb="5">
      <t>タイセイ</t>
    </rPh>
    <phoneticPr fontId="18"/>
  </si>
  <si>
    <t>混雑度Ａ（15人体制）</t>
    <rPh sb="0" eb="3">
      <t>コンザツド</t>
    </rPh>
    <rPh sb="7" eb="8">
      <t>ニン</t>
    </rPh>
    <rPh sb="8" eb="10">
      <t>タイセイ</t>
    </rPh>
    <phoneticPr fontId="4"/>
  </si>
  <si>
    <t>混雑度Ｂ（13人体制）</t>
    <rPh sb="0" eb="3">
      <t>コンザツド</t>
    </rPh>
    <rPh sb="7" eb="8">
      <t>ニン</t>
    </rPh>
    <rPh sb="8" eb="10">
      <t>タイセイ</t>
    </rPh>
    <phoneticPr fontId="4"/>
  </si>
  <si>
    <t>混雑度Ｃ（11人体制）</t>
    <rPh sb="0" eb="3">
      <t>コンザツド</t>
    </rPh>
    <rPh sb="7" eb="8">
      <t>ニン</t>
    </rPh>
    <rPh sb="8" eb="10">
      <t>タイセイ</t>
    </rPh>
    <phoneticPr fontId="4"/>
  </si>
  <si>
    <t>混雑度Ｄ（9人体制）</t>
    <rPh sb="0" eb="3">
      <t>コンザツド</t>
    </rPh>
    <rPh sb="6" eb="7">
      <t>ニン</t>
    </rPh>
    <rPh sb="7" eb="9">
      <t>タイセイ</t>
    </rPh>
    <phoneticPr fontId="4"/>
  </si>
  <si>
    <t>混雑度Ｅ（7人体制）</t>
    <rPh sb="0" eb="3">
      <t>コンザツド</t>
    </rPh>
    <rPh sb="6" eb="7">
      <t>ニン</t>
    </rPh>
    <rPh sb="7" eb="9">
      <t>タイセイ</t>
    </rPh>
    <phoneticPr fontId="4"/>
  </si>
  <si>
    <t>混雑度Ｆ（5人体制）</t>
    <rPh sb="0" eb="3">
      <t>コンザツド</t>
    </rPh>
    <rPh sb="6" eb="7">
      <t>ニン</t>
    </rPh>
    <rPh sb="7" eb="9">
      <t>タイセイ</t>
    </rPh>
    <phoneticPr fontId="4"/>
  </si>
  <si>
    <t>-</t>
    <phoneticPr fontId="3"/>
  </si>
  <si>
    <t>入園ゲート業務</t>
    <rPh sb="0" eb="2">
      <t>ニュウエン</t>
    </rPh>
    <rPh sb="5" eb="7">
      <t>ギョウム</t>
    </rPh>
    <phoneticPr fontId="20"/>
  </si>
  <si>
    <t>13人</t>
    <rPh sb="2" eb="3">
      <t>ニン</t>
    </rPh>
    <phoneticPr fontId="20"/>
  </si>
  <si>
    <t>混雑度Ａ</t>
    <rPh sb="0" eb="3">
      <t>コンザツド</t>
    </rPh>
    <phoneticPr fontId="3"/>
  </si>
  <si>
    <t>混雑度Ｂ</t>
    <rPh sb="0" eb="3">
      <t>コンザツド</t>
    </rPh>
    <phoneticPr fontId="3"/>
  </si>
  <si>
    <t>混雑度Ｃ</t>
    <rPh sb="0" eb="3">
      <t>コンザツド</t>
    </rPh>
    <phoneticPr fontId="3"/>
  </si>
  <si>
    <t>混雑度Ｄ</t>
    <rPh sb="0" eb="3">
      <t>コンザツド</t>
    </rPh>
    <phoneticPr fontId="3"/>
  </si>
  <si>
    <t>混雑度Ｅ</t>
    <rPh sb="0" eb="3">
      <t>コンザツド</t>
    </rPh>
    <phoneticPr fontId="3"/>
  </si>
  <si>
    <t>混雑度Ｆ</t>
    <rPh sb="0" eb="3">
      <t>コンザツド</t>
    </rPh>
    <phoneticPr fontId="3"/>
  </si>
  <si>
    <t>混雑度Ａ（7人体制）</t>
    <rPh sb="0" eb="3">
      <t>コンザツド</t>
    </rPh>
    <rPh sb="6" eb="7">
      <t>ニン</t>
    </rPh>
    <rPh sb="7" eb="9">
      <t>タイセイ</t>
    </rPh>
    <phoneticPr fontId="4"/>
  </si>
  <si>
    <t>混雑度Ｂ（6人体制）</t>
    <rPh sb="0" eb="3">
      <t>コンザツド</t>
    </rPh>
    <rPh sb="6" eb="7">
      <t>ニン</t>
    </rPh>
    <rPh sb="7" eb="9">
      <t>タイセイ</t>
    </rPh>
    <phoneticPr fontId="4"/>
  </si>
  <si>
    <t>混雑度Ｃ（5人体制）</t>
    <rPh sb="0" eb="3">
      <t>コンザツド</t>
    </rPh>
    <rPh sb="6" eb="7">
      <t>ニン</t>
    </rPh>
    <rPh sb="7" eb="9">
      <t>タイセイ</t>
    </rPh>
    <phoneticPr fontId="4"/>
  </si>
  <si>
    <t>混雑度Ｄ（4人体制）</t>
    <rPh sb="0" eb="3">
      <t>コンザツド</t>
    </rPh>
    <rPh sb="6" eb="7">
      <t>ニン</t>
    </rPh>
    <rPh sb="7" eb="9">
      <t>タイセイ</t>
    </rPh>
    <phoneticPr fontId="4"/>
  </si>
  <si>
    <t>混雑度Ｅ（3.5人体制）</t>
    <rPh sb="0" eb="3">
      <t>コンザツド</t>
    </rPh>
    <rPh sb="8" eb="9">
      <t>ニン</t>
    </rPh>
    <rPh sb="9" eb="11">
      <t>タイセイ</t>
    </rPh>
    <phoneticPr fontId="4"/>
  </si>
  <si>
    <t>混雑度Ｆ（3人体制）</t>
    <rPh sb="0" eb="3">
      <t>コンザツド</t>
    </rPh>
    <rPh sb="6" eb="7">
      <t>ニン</t>
    </rPh>
    <rPh sb="7" eb="9">
      <t>タイセイ</t>
    </rPh>
    <phoneticPr fontId="4"/>
  </si>
  <si>
    <t>名</t>
    <rPh sb="0" eb="1">
      <t>メイ</t>
    </rPh>
    <phoneticPr fontId="48"/>
  </si>
  <si>
    <t>3人</t>
    <rPh sb="1" eb="2">
      <t>ニン</t>
    </rPh>
    <phoneticPr fontId="48"/>
  </si>
  <si>
    <t>開園日</t>
    <rPh sb="0" eb="3">
      <t>カイエンビ</t>
    </rPh>
    <phoneticPr fontId="20"/>
  </si>
  <si>
    <t>3人</t>
    <rPh sb="1" eb="2">
      <t>ニン</t>
    </rPh>
    <phoneticPr fontId="20"/>
  </si>
  <si>
    <t>5人</t>
    <rPh sb="1" eb="2">
      <t>ニン</t>
    </rPh>
    <phoneticPr fontId="48"/>
  </si>
  <si>
    <t>7人</t>
    <rPh sb="1" eb="2">
      <t>ニン</t>
    </rPh>
    <phoneticPr fontId="48"/>
  </si>
  <si>
    <t>4人</t>
    <rPh sb="1" eb="2">
      <t>ニン</t>
    </rPh>
    <phoneticPr fontId="48"/>
  </si>
  <si>
    <t>【7名体制】</t>
    <rPh sb="2" eb="3">
      <t>メイ</t>
    </rPh>
    <rPh sb="3" eb="5">
      <t>タイセイ</t>
    </rPh>
    <phoneticPr fontId="3"/>
  </si>
  <si>
    <t>【6名体制】</t>
    <rPh sb="2" eb="3">
      <t>メイ</t>
    </rPh>
    <rPh sb="3" eb="5">
      <t>タイセイ</t>
    </rPh>
    <phoneticPr fontId="3"/>
  </si>
  <si>
    <t>【5名体制】</t>
    <rPh sb="2" eb="3">
      <t>メイ</t>
    </rPh>
    <rPh sb="3" eb="5">
      <t>タイセイ</t>
    </rPh>
    <phoneticPr fontId="3"/>
  </si>
  <si>
    <t>【4名体制】</t>
    <rPh sb="2" eb="3">
      <t>メイ</t>
    </rPh>
    <rPh sb="3" eb="5">
      <t>タイセイ</t>
    </rPh>
    <phoneticPr fontId="3"/>
  </si>
  <si>
    <t>【3.5名体制】</t>
    <rPh sb="4" eb="5">
      <t>メイ</t>
    </rPh>
    <rPh sb="5" eb="7">
      <t>タイセイ</t>
    </rPh>
    <phoneticPr fontId="3"/>
  </si>
  <si>
    <t>【3名体制】</t>
    <rPh sb="2" eb="3">
      <t>メイ</t>
    </rPh>
    <rPh sb="3" eb="5">
      <t>タイセイ</t>
    </rPh>
    <phoneticPr fontId="3"/>
  </si>
  <si>
    <t>責任者</t>
    <rPh sb="0" eb="3">
      <t>セキニンシャ</t>
    </rPh>
    <phoneticPr fontId="3"/>
  </si>
  <si>
    <t>業務従事者</t>
    <rPh sb="0" eb="2">
      <t>ギョウム</t>
    </rPh>
    <rPh sb="2" eb="5">
      <t>ジュウジシャ</t>
    </rPh>
    <phoneticPr fontId="3"/>
  </si>
  <si>
    <t>業務責任者
業務副責任者
業務従事者</t>
    <rPh sb="0" eb="2">
      <t>ギョウム</t>
    </rPh>
    <rPh sb="2" eb="5">
      <t>セキニンシャ</t>
    </rPh>
    <rPh sb="6" eb="8">
      <t>ギョウム</t>
    </rPh>
    <rPh sb="8" eb="9">
      <t>フク</t>
    </rPh>
    <rPh sb="9" eb="12">
      <t>セキニンシャ</t>
    </rPh>
    <rPh sb="11" eb="12">
      <t>シャ</t>
    </rPh>
    <rPh sb="13" eb="15">
      <t>ギョウム</t>
    </rPh>
    <rPh sb="15" eb="18">
      <t>ジュウジシャ</t>
    </rPh>
    <phoneticPr fontId="3"/>
  </si>
  <si>
    <t>業務責任者
業務副責任者
業務従事者</t>
    <rPh sb="0" eb="2">
      <t>ギョウム</t>
    </rPh>
    <rPh sb="2" eb="5">
      <t>セキニンシャ</t>
    </rPh>
    <rPh sb="6" eb="8">
      <t>ギョウム</t>
    </rPh>
    <rPh sb="8" eb="9">
      <t>フク</t>
    </rPh>
    <rPh sb="9" eb="11">
      <t>セキニン</t>
    </rPh>
    <rPh sb="11" eb="12">
      <t>シャ</t>
    </rPh>
    <rPh sb="13" eb="15">
      <t>ギョウム</t>
    </rPh>
    <rPh sb="15" eb="18">
      <t>ジュウジシャ</t>
    </rPh>
    <phoneticPr fontId="3"/>
  </si>
  <si>
    <t>業務責任者</t>
    <rPh sb="0" eb="2">
      <t>ギョウム</t>
    </rPh>
    <phoneticPr fontId="3"/>
  </si>
  <si>
    <t>業務副責任者</t>
    <rPh sb="0" eb="2">
      <t>ギョウム</t>
    </rPh>
    <rPh sb="2" eb="6">
      <t>フクセキニンシャ</t>
    </rPh>
    <phoneticPr fontId="3"/>
  </si>
  <si>
    <t>人  工  配  置  表（入園ゲート）</t>
    <rPh sb="3" eb="4">
      <t>コウ</t>
    </rPh>
    <rPh sb="14" eb="16">
      <t>ニュウエン</t>
    </rPh>
    <phoneticPr fontId="3"/>
  </si>
  <si>
    <t>人  工  配  置  表（総合案内）</t>
    <rPh sb="3" eb="4">
      <t>コウ</t>
    </rPh>
    <rPh sb="14" eb="16">
      <t>ソウゴウ</t>
    </rPh>
    <rPh sb="16" eb="18">
      <t>アンナイ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</si>
</sst>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);[Red]\(#,##0\)"/>
    <numFmt numFmtId="177" formatCode="#,##0;&quot;△ &quot;#,##0"/>
    <numFmt numFmtId="178" formatCode="aaa"/>
    <numFmt numFmtId="179" formatCode="d"/>
  </numFmts>
  <fonts count="54">
    <font>
      <sz val="11"/>
      <color theme="1"/>
      <name val="ＭＳ Ｐゴシック"/>
      <family val="3"/>
      <charset val="128"/>
      <scheme val="minor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10"/>
      <color indexed="10"/>
      <name val="ＭＳ 明朝"/>
      <family val="1"/>
      <charset val="128"/>
    </font>
    <font>
      <b/>
      <sz val="12"/>
      <name val="ＭＳ 明朝"/>
      <family val="1"/>
      <charset val="128"/>
    </font>
    <font>
      <b/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10.5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2"/>
      <name val="Arial"/>
      <family val="2"/>
    </font>
    <font>
      <sz val="12"/>
      <name val="ＭＳ Ｐゴシック"/>
      <family val="3"/>
    </font>
    <font>
      <sz val="12"/>
      <name val="ＭＳ Ｐゴシック"/>
      <family val="3"/>
      <charset val="128"/>
    </font>
    <font>
      <sz val="12"/>
      <name val="ＭＳ Ｐ明朝"/>
      <family val="1"/>
      <charset val="128"/>
    </font>
    <font>
      <sz val="16"/>
      <name val="ＭＳ Ｐゴシック"/>
      <family val="3"/>
      <charset val="128"/>
    </font>
    <font>
      <b/>
      <sz val="26"/>
      <name val="ＭＳ Ｐ明朝"/>
      <family val="1"/>
      <charset val="128"/>
    </font>
    <font>
      <sz val="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1"/>
      <color indexed="3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20"/>
      <name val="ＭＳ 明朝"/>
      <family val="1"/>
      <charset val="128"/>
    </font>
    <font>
      <b/>
      <sz val="14"/>
      <name val="ＭＳ 明朝"/>
      <family val="1"/>
      <charset val="128"/>
    </font>
    <font>
      <b/>
      <i/>
      <sz val="11"/>
      <color indexed="8"/>
      <name val="ＭＳ Ｐゴシック"/>
      <family val="3"/>
      <charset val="128"/>
    </font>
    <font>
      <sz val="11"/>
      <name val="ＭＳ Ｐ明朝"/>
      <family val="1"/>
      <charset val="128"/>
    </font>
    <font>
      <sz val="8"/>
      <name val="ＭＳ Ｐ明朝"/>
      <family val="1"/>
      <charset val="128"/>
    </font>
    <font>
      <sz val="9"/>
      <name val="ＭＳ Ｐ明朝"/>
      <family val="1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MingLiU"/>
      <family val="3"/>
      <charset val="136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b/>
      <sz val="8"/>
      <color indexed="8"/>
      <name val="ＭＳ Ｐゴシック"/>
      <family val="3"/>
      <charset val="128"/>
    </font>
    <font>
      <b/>
      <sz val="8"/>
      <name val="ＭＳ Ｐゴシック"/>
      <family val="3"/>
      <charset val="128"/>
    </font>
    <font>
      <b/>
      <sz val="8"/>
      <color theme="0"/>
      <name val="ＭＳ Ｐゴシック"/>
      <family val="3"/>
      <charset val="128"/>
    </font>
    <font>
      <b/>
      <sz val="8"/>
      <color indexed="30"/>
      <name val="ＭＳ Ｐゴシック"/>
      <family val="3"/>
      <charset val="128"/>
    </font>
    <font>
      <sz val="8"/>
      <name val="ＭＳ 明朝"/>
      <family val="1"/>
      <charset val="128"/>
    </font>
    <font>
      <b/>
      <sz val="8"/>
      <color theme="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8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9"/>
      <color indexed="81"/>
      <name val="MS P ゴシック"/>
      <family val="3"/>
      <charset val="128"/>
    </font>
    <font>
      <sz val="12"/>
      <color rgb="FFFF0000"/>
      <name val="ＭＳ 明朝"/>
      <family val="1"/>
      <charset val="128"/>
    </font>
    <font>
      <b/>
      <sz val="11"/>
      <color theme="2" tint="-0.249977111117893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1"/>
      <color theme="0" tint="-0.249977111117893"/>
      <name val="ＭＳ Ｐゴシック"/>
      <family val="3"/>
      <charset val="128"/>
    </font>
  </fonts>
  <fills count="1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CC99"/>
        <bgColor indexed="64"/>
      </patternFill>
    </fill>
  </fills>
  <borders count="160">
    <border>
      <left/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double">
        <color indexed="8"/>
      </top>
      <bottom style="medium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double">
        <color indexed="8"/>
      </top>
      <bottom style="medium">
        <color indexed="8"/>
      </bottom>
      <diagonal/>
    </border>
    <border>
      <left style="medium">
        <color indexed="8"/>
      </left>
      <right/>
      <top style="double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 style="thin">
        <color indexed="8"/>
      </right>
      <top style="medium">
        <color indexed="64"/>
      </top>
      <bottom/>
      <diagonal style="thin">
        <color indexed="64"/>
      </diagonal>
    </border>
    <border diagonalDown="1">
      <left style="medium">
        <color indexed="64"/>
      </left>
      <right/>
      <top/>
      <bottom style="thin">
        <color indexed="8"/>
      </bottom>
      <diagonal style="thin">
        <color indexed="64"/>
      </diagonal>
    </border>
    <border diagonalDown="1">
      <left/>
      <right style="thin">
        <color indexed="8"/>
      </right>
      <top/>
      <bottom style="thin">
        <color indexed="8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theme="1"/>
      </right>
      <top/>
      <bottom style="thin">
        <color theme="1"/>
      </bottom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 style="medium">
        <color theme="1"/>
      </right>
      <top/>
      <bottom style="medium">
        <color theme="1"/>
      </bottom>
      <diagonal/>
    </border>
    <border>
      <left style="thin">
        <color indexed="8"/>
      </left>
      <right style="medium">
        <color theme="1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double">
        <color indexed="8"/>
      </top>
      <bottom style="medium">
        <color theme="1"/>
      </bottom>
      <diagonal/>
    </border>
    <border>
      <left/>
      <right/>
      <top style="double">
        <color indexed="8"/>
      </top>
      <bottom style="medium">
        <color theme="1"/>
      </bottom>
      <diagonal/>
    </border>
    <border>
      <left style="thin">
        <color indexed="8"/>
      </left>
      <right style="medium">
        <color theme="1"/>
      </right>
      <top style="double">
        <color indexed="8"/>
      </top>
      <bottom style="medium">
        <color theme="1"/>
      </bottom>
      <diagonal/>
    </border>
    <border>
      <left/>
      <right style="medium">
        <color theme="1"/>
      </right>
      <top/>
      <bottom style="medium">
        <color indexed="8"/>
      </bottom>
      <diagonal/>
    </border>
    <border>
      <left style="thin">
        <color indexed="8"/>
      </left>
      <right style="medium">
        <color theme="1"/>
      </right>
      <top style="medium">
        <color indexed="8"/>
      </top>
      <bottom style="thin">
        <color indexed="8"/>
      </bottom>
      <diagonal/>
    </border>
    <border>
      <left style="medium">
        <color theme="1"/>
      </left>
      <right/>
      <top style="thin">
        <color indexed="8"/>
      </top>
      <bottom/>
      <diagonal/>
    </border>
    <border>
      <left style="thin">
        <color indexed="8"/>
      </left>
      <right style="medium">
        <color theme="1"/>
      </right>
      <top style="thin">
        <color indexed="8"/>
      </top>
      <bottom/>
      <diagonal/>
    </border>
    <border>
      <left style="medium">
        <color theme="1"/>
      </left>
      <right/>
      <top style="thin">
        <color theme="1"/>
      </top>
      <bottom style="double">
        <color indexed="8"/>
      </bottom>
      <diagonal/>
    </border>
    <border>
      <left/>
      <right style="thin">
        <color indexed="8"/>
      </right>
      <top style="thin">
        <color theme="1"/>
      </top>
      <bottom style="double">
        <color indexed="8"/>
      </bottom>
      <diagonal/>
    </border>
    <border>
      <left style="thin">
        <color indexed="8"/>
      </left>
      <right/>
      <top style="thin">
        <color theme="1"/>
      </top>
      <bottom style="double">
        <color indexed="8"/>
      </bottom>
      <diagonal/>
    </border>
    <border>
      <left style="thin">
        <color indexed="8"/>
      </left>
      <right style="medium">
        <color theme="1"/>
      </right>
      <top style="thin">
        <color theme="1"/>
      </top>
      <bottom style="double">
        <color indexed="8"/>
      </bottom>
      <diagonal/>
    </border>
    <border>
      <left/>
      <right style="medium">
        <color theme="1"/>
      </right>
      <top style="thin">
        <color theme="1"/>
      </top>
      <bottom style="medium">
        <color theme="1"/>
      </bottom>
      <diagonal/>
    </border>
    <border>
      <left/>
      <right/>
      <top style="medium">
        <color theme="1"/>
      </top>
      <bottom style="thin">
        <color indexed="8"/>
      </bottom>
      <diagonal/>
    </border>
    <border>
      <left/>
      <right style="medium">
        <color theme="1"/>
      </right>
      <top style="medium">
        <color theme="1"/>
      </top>
      <bottom style="thin">
        <color indexed="8"/>
      </bottom>
      <diagonal/>
    </border>
    <border>
      <left/>
      <right/>
      <top style="medium">
        <color theme="1"/>
      </top>
      <bottom/>
      <diagonal/>
    </border>
    <border>
      <left style="medium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/>
      <bottom style="medium">
        <color theme="1"/>
      </bottom>
      <diagonal/>
    </border>
    <border>
      <left style="medium">
        <color theme="1"/>
      </left>
      <right style="thin">
        <color theme="1"/>
      </right>
      <top/>
      <bottom style="medium">
        <color theme="1"/>
      </bottom>
      <diagonal/>
    </border>
    <border>
      <left style="medium">
        <color theme="1"/>
      </left>
      <right/>
      <top style="thin">
        <color theme="1"/>
      </top>
      <bottom style="double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double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8"/>
      </left>
      <right/>
      <top style="double">
        <color indexed="8"/>
      </top>
      <bottom/>
      <diagonal/>
    </border>
    <border>
      <left/>
      <right style="thin">
        <color indexed="8"/>
      </right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 style="thin">
        <color indexed="8"/>
      </left>
      <right style="medium">
        <color indexed="8"/>
      </right>
      <top style="double">
        <color indexed="8"/>
      </top>
      <bottom/>
      <diagonal/>
    </border>
    <border>
      <left style="medium">
        <color theme="1"/>
      </left>
      <right/>
      <top style="medium">
        <color theme="1"/>
      </top>
      <bottom style="thin">
        <color indexed="8"/>
      </bottom>
      <diagonal/>
    </border>
    <border>
      <left style="thin">
        <color indexed="8"/>
      </left>
      <right style="medium">
        <color theme="1"/>
      </right>
      <top style="double">
        <color indexed="8"/>
      </top>
      <bottom/>
      <diagonal/>
    </border>
    <border>
      <left style="thin">
        <color theme="1"/>
      </left>
      <right/>
      <top style="double">
        <color theme="1"/>
      </top>
      <bottom style="medium">
        <color theme="1"/>
      </bottom>
      <diagonal/>
    </border>
    <border>
      <left style="medium">
        <color theme="1"/>
      </left>
      <right/>
      <top style="thin">
        <color indexed="8"/>
      </top>
      <bottom style="medium">
        <color indexed="8"/>
      </bottom>
      <diagonal/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 diagonalUp="1">
      <left/>
      <right/>
      <top/>
      <bottom style="thin">
        <color indexed="64"/>
      </bottom>
      <diagonal style="thin">
        <color indexed="64"/>
      </diagonal>
    </border>
    <border>
      <left style="medium">
        <color theme="1"/>
      </left>
      <right style="thin">
        <color theme="1"/>
      </right>
      <top style="thin">
        <color theme="1"/>
      </top>
      <bottom style="double">
        <color theme="1"/>
      </bottom>
      <diagonal/>
    </border>
    <border>
      <left style="medium">
        <color theme="1"/>
      </left>
      <right/>
      <top style="medium">
        <color indexed="8"/>
      </top>
      <bottom style="thin">
        <color indexed="8"/>
      </bottom>
      <diagonal/>
    </border>
    <border>
      <left/>
      <right style="medium">
        <color theme="1"/>
      </right>
      <top style="medium">
        <color indexed="8"/>
      </top>
      <bottom style="thin">
        <color indexed="8"/>
      </bottom>
      <diagonal/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theme="1"/>
      </diagonal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/>
      <diagonal/>
    </border>
    <border>
      <left style="thin">
        <color theme="1"/>
      </left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double">
        <color theme="1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double">
        <color theme="1"/>
      </bottom>
      <diagonal/>
    </border>
    <border>
      <left style="thin">
        <color indexed="8"/>
      </left>
      <right style="medium">
        <color indexed="8"/>
      </right>
      <top style="double">
        <color theme="1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theme="1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theme="1"/>
      </bottom>
      <diagonal/>
    </border>
  </borders>
  <cellStyleXfs count="11">
    <xf numFmtId="0" fontId="0" fillId="0" borderId="0">
      <alignment vertical="center"/>
    </xf>
    <xf numFmtId="38" fontId="8" fillId="0" borderId="0" applyFont="0" applyFill="0" applyBorder="0" applyAlignment="0" applyProtection="0"/>
    <xf numFmtId="38" fontId="38" fillId="0" borderId="0" applyFont="0" applyFill="0" applyBorder="0" applyAlignment="0" applyProtection="0">
      <alignment vertical="center"/>
    </xf>
    <xf numFmtId="0" fontId="1" fillId="0" borderId="0"/>
    <xf numFmtId="0" fontId="8" fillId="0" borderId="0"/>
    <xf numFmtId="0" fontId="8" fillId="0" borderId="0"/>
    <xf numFmtId="0" fontId="8" fillId="0" borderId="0">
      <alignment vertical="center"/>
    </xf>
    <xf numFmtId="0" fontId="12" fillId="0" borderId="0"/>
    <xf numFmtId="0" fontId="38" fillId="0" borderId="0">
      <alignment vertical="center"/>
    </xf>
    <xf numFmtId="0" fontId="9" fillId="0" borderId="0"/>
    <xf numFmtId="0" fontId="10" fillId="0" borderId="0"/>
  </cellStyleXfs>
  <cellXfs count="441">
    <xf numFmtId="0" fontId="0" fillId="0" borderId="0" xfId="0">
      <alignment vertical="center"/>
    </xf>
    <xf numFmtId="0" fontId="2" fillId="0" borderId="0" xfId="3" applyFont="1"/>
    <xf numFmtId="0" fontId="2" fillId="0" borderId="0" xfId="3" applyFont="1" applyAlignment="1">
      <alignment horizontal="right" vertical="center"/>
    </xf>
    <xf numFmtId="0" fontId="2" fillId="0" borderId="0" xfId="3" applyFont="1" applyAlignment="1">
      <alignment horizontal="left" vertical="center"/>
    </xf>
    <xf numFmtId="0" fontId="2" fillId="0" borderId="0" xfId="3" applyFont="1" applyAlignment="1">
      <alignment horizontal="center" vertical="center"/>
    </xf>
    <xf numFmtId="0" fontId="5" fillId="0" borderId="0" xfId="3" applyFont="1" applyAlignment="1">
      <alignment horizontal="right" vertical="center"/>
    </xf>
    <xf numFmtId="0" fontId="5" fillId="0" borderId="0" xfId="3" applyFont="1" applyAlignment="1">
      <alignment horizontal="left" vertical="center"/>
    </xf>
    <xf numFmtId="0" fontId="2" fillId="0" borderId="0" xfId="3" applyFont="1" applyAlignment="1">
      <alignment vertical="center"/>
    </xf>
    <xf numFmtId="0" fontId="2" fillId="0" borderId="1" xfId="3" applyFont="1" applyBorder="1" applyAlignment="1">
      <alignment horizontal="center" vertical="center"/>
    </xf>
    <xf numFmtId="0" fontId="2" fillId="0" borderId="2" xfId="3" applyFont="1" applyBorder="1" applyAlignment="1">
      <alignment horizontal="left" vertical="center"/>
    </xf>
    <xf numFmtId="0" fontId="2" fillId="0" borderId="3" xfId="3" applyFont="1" applyBorder="1" applyAlignment="1">
      <alignment horizontal="center" vertical="center"/>
    </xf>
    <xf numFmtId="0" fontId="2" fillId="0" borderId="4" xfId="3" applyFont="1" applyBorder="1" applyAlignment="1">
      <alignment horizontal="right" vertical="center"/>
    </xf>
    <xf numFmtId="0" fontId="2" fillId="0" borderId="5" xfId="3" applyFont="1" applyBorder="1" applyAlignment="1">
      <alignment horizontal="centerContinuous" vertical="center"/>
    </xf>
    <xf numFmtId="0" fontId="2" fillId="0" borderId="6" xfId="3" applyFont="1" applyBorder="1" applyAlignment="1">
      <alignment horizontal="centerContinuous" vertical="center"/>
    </xf>
    <xf numFmtId="0" fontId="2" fillId="0" borderId="7" xfId="3" applyFont="1" applyBorder="1" applyAlignment="1">
      <alignment horizontal="centerContinuous" vertical="center"/>
    </xf>
    <xf numFmtId="0" fontId="2" fillId="0" borderId="8" xfId="3" applyFont="1" applyBorder="1" applyAlignment="1">
      <alignment horizontal="centerContinuous" vertical="center"/>
    </xf>
    <xf numFmtId="0" fontId="7" fillId="0" borderId="0" xfId="3" applyFont="1" applyAlignment="1">
      <alignment horizontal="left" vertical="center"/>
    </xf>
    <xf numFmtId="0" fontId="2" fillId="0" borderId="0" xfId="3" applyFont="1" applyAlignment="1">
      <alignment horizontal="center"/>
    </xf>
    <xf numFmtId="0" fontId="2" fillId="0" borderId="9" xfId="3" applyFont="1" applyBorder="1" applyAlignment="1">
      <alignment horizontal="left" vertical="center"/>
    </xf>
    <xf numFmtId="0" fontId="2" fillId="0" borderId="0" xfId="9" applyFont="1" applyAlignment="1">
      <alignment horizontal="left" vertical="center"/>
    </xf>
    <xf numFmtId="0" fontId="2" fillId="0" borderId="27" xfId="3" applyFont="1" applyBorder="1" applyAlignment="1">
      <alignment horizontal="right" vertical="center"/>
    </xf>
    <xf numFmtId="0" fontId="2" fillId="0" borderId="28" xfId="3" applyFont="1" applyBorder="1" applyAlignment="1">
      <alignment horizontal="left" vertical="center"/>
    </xf>
    <xf numFmtId="0" fontId="2" fillId="0" borderId="29" xfId="3" applyFont="1" applyBorder="1" applyAlignment="1">
      <alignment horizontal="right" vertical="center"/>
    </xf>
    <xf numFmtId="0" fontId="2" fillId="0" borderId="30" xfId="3" applyFont="1" applyBorder="1" applyAlignment="1">
      <alignment horizontal="center" vertical="center"/>
    </xf>
    <xf numFmtId="0" fontId="2" fillId="0" borderId="31" xfId="3" applyFont="1" applyBorder="1" applyAlignment="1">
      <alignment horizontal="right" vertical="center"/>
    </xf>
    <xf numFmtId="0" fontId="13" fillId="0" borderId="0" xfId="7" applyFont="1"/>
    <xf numFmtId="0" fontId="12" fillId="0" borderId="0" xfId="7"/>
    <xf numFmtId="3" fontId="13" fillId="0" borderId="32" xfId="7" applyNumberFormat="1" applyFont="1" applyBorder="1" applyAlignment="1">
      <alignment vertical="center"/>
    </xf>
    <xf numFmtId="3" fontId="13" fillId="0" borderId="33" xfId="7" applyNumberFormat="1" applyFont="1" applyBorder="1" applyAlignment="1">
      <alignment vertical="center"/>
    </xf>
    <xf numFmtId="0" fontId="14" fillId="0" borderId="34" xfId="7" applyFont="1" applyBorder="1" applyAlignment="1">
      <alignment horizontal="left" vertical="center"/>
    </xf>
    <xf numFmtId="3" fontId="13" fillId="0" borderId="35" xfId="7" applyNumberFormat="1" applyFont="1" applyBorder="1" applyAlignment="1">
      <alignment vertical="center"/>
    </xf>
    <xf numFmtId="3" fontId="13" fillId="0" borderId="36" xfId="7" applyNumberFormat="1" applyFont="1" applyBorder="1" applyAlignment="1">
      <alignment vertical="center"/>
    </xf>
    <xf numFmtId="0" fontId="14" fillId="0" borderId="36" xfId="7" applyFont="1" applyBorder="1" applyAlignment="1">
      <alignment horizontal="left" vertical="center"/>
    </xf>
    <xf numFmtId="0" fontId="14" fillId="0" borderId="37" xfId="7" applyFont="1" applyBorder="1" applyAlignment="1">
      <alignment horizontal="left" vertical="center"/>
    </xf>
    <xf numFmtId="3" fontId="15" fillId="0" borderId="38" xfId="7" applyNumberFormat="1" applyFont="1" applyBorder="1" applyAlignment="1">
      <alignment horizontal="right" vertical="center"/>
    </xf>
    <xf numFmtId="3" fontId="15" fillId="0" borderId="39" xfId="7" applyNumberFormat="1" applyFont="1" applyBorder="1" applyAlignment="1">
      <alignment horizontal="right" vertical="center"/>
    </xf>
    <xf numFmtId="0" fontId="15" fillId="0" borderId="39" xfId="7" applyFont="1" applyBorder="1" applyAlignment="1">
      <alignment horizontal="left" vertical="center"/>
    </xf>
    <xf numFmtId="3" fontId="15" fillId="0" borderId="40" xfId="7" applyNumberFormat="1" applyFont="1" applyBorder="1" applyAlignment="1">
      <alignment horizontal="right" vertical="center"/>
    </xf>
    <xf numFmtId="3" fontId="15" fillId="0" borderId="36" xfId="7" applyNumberFormat="1" applyFont="1" applyBorder="1" applyAlignment="1">
      <alignment horizontal="right" vertical="center"/>
    </xf>
    <xf numFmtId="0" fontId="15" fillId="0" borderId="36" xfId="7" applyFont="1" applyBorder="1" applyAlignment="1">
      <alignment horizontal="left" vertical="center"/>
    </xf>
    <xf numFmtId="3" fontId="15" fillId="0" borderId="41" xfId="7" applyNumberFormat="1" applyFont="1" applyBorder="1" applyAlignment="1">
      <alignment horizontal="right" vertical="center"/>
    </xf>
    <xf numFmtId="3" fontId="15" fillId="0" borderId="37" xfId="7" applyNumberFormat="1" applyFont="1" applyBorder="1" applyAlignment="1">
      <alignment horizontal="right" vertical="center"/>
    </xf>
    <xf numFmtId="0" fontId="15" fillId="0" borderId="37" xfId="7" applyFont="1" applyBorder="1" applyAlignment="1">
      <alignment horizontal="left" vertical="center"/>
    </xf>
    <xf numFmtId="3" fontId="15" fillId="0" borderId="42" xfId="7" applyNumberFormat="1" applyFont="1" applyBorder="1" applyAlignment="1">
      <alignment vertical="center"/>
    </xf>
    <xf numFmtId="3" fontId="15" fillId="0" borderId="39" xfId="7" applyNumberFormat="1" applyFont="1" applyBorder="1" applyAlignment="1">
      <alignment vertical="center"/>
    </xf>
    <xf numFmtId="3" fontId="15" fillId="0" borderId="35" xfId="7" applyNumberFormat="1" applyFont="1" applyBorder="1" applyAlignment="1">
      <alignment vertical="center"/>
    </xf>
    <xf numFmtId="3" fontId="15" fillId="0" borderId="36" xfId="7" applyNumberFormat="1" applyFont="1" applyBorder="1" applyAlignment="1">
      <alignment vertical="center"/>
    </xf>
    <xf numFmtId="3" fontId="15" fillId="0" borderId="43" xfId="7" applyNumberFormat="1" applyFont="1" applyBorder="1" applyAlignment="1">
      <alignment vertical="center"/>
    </xf>
    <xf numFmtId="3" fontId="15" fillId="0" borderId="37" xfId="7" applyNumberFormat="1" applyFont="1" applyBorder="1" applyAlignment="1">
      <alignment vertical="center"/>
    </xf>
    <xf numFmtId="3" fontId="13" fillId="0" borderId="0" xfId="7" applyNumberFormat="1" applyFont="1"/>
    <xf numFmtId="3" fontId="16" fillId="0" borderId="0" xfId="7" applyNumberFormat="1" applyFont="1" applyAlignment="1">
      <alignment horizontal="right"/>
    </xf>
    <xf numFmtId="0" fontId="2" fillId="0" borderId="18" xfId="9" applyFont="1" applyBorder="1" applyAlignment="1">
      <alignment vertical="center" shrinkToFit="1"/>
    </xf>
    <xf numFmtId="0" fontId="2" fillId="0" borderId="18" xfId="9" applyFont="1" applyBorder="1" applyAlignment="1">
      <alignment vertical="center"/>
    </xf>
    <xf numFmtId="0" fontId="1" fillId="0" borderId="14" xfId="3" applyBorder="1"/>
    <xf numFmtId="0" fontId="1" fillId="0" borderId="0" xfId="3"/>
    <xf numFmtId="0" fontId="1" fillId="0" borderId="18" xfId="3" applyBorder="1"/>
    <xf numFmtId="0" fontId="19" fillId="0" borderId="18" xfId="3" applyFont="1" applyBorder="1" applyAlignment="1">
      <alignment vertical="center"/>
    </xf>
    <xf numFmtId="0" fontId="1" fillId="3" borderId="18" xfId="3" applyFill="1" applyBorder="1" applyAlignment="1">
      <alignment horizontal="center"/>
    </xf>
    <xf numFmtId="0" fontId="1" fillId="4" borderId="18" xfId="3" applyFill="1" applyBorder="1" applyAlignment="1">
      <alignment horizontal="center"/>
    </xf>
    <xf numFmtId="0" fontId="1" fillId="5" borderId="18" xfId="3" applyFill="1" applyBorder="1" applyAlignment="1">
      <alignment horizontal="center"/>
    </xf>
    <xf numFmtId="0" fontId="1" fillId="2" borderId="18" xfId="3" applyFill="1" applyBorder="1" applyAlignment="1">
      <alignment horizontal="center"/>
    </xf>
    <xf numFmtId="0" fontId="21" fillId="0" borderId="18" xfId="3" applyFont="1" applyBorder="1" applyAlignment="1">
      <alignment vertical="center"/>
    </xf>
    <xf numFmtId="0" fontId="22" fillId="0" borderId="18" xfId="3" applyFont="1" applyBorder="1" applyAlignment="1">
      <alignment vertical="center"/>
    </xf>
    <xf numFmtId="0" fontId="19" fillId="0" borderId="0" xfId="3" applyFont="1" applyAlignment="1">
      <alignment vertical="center"/>
    </xf>
    <xf numFmtId="0" fontId="25" fillId="0" borderId="0" xfId="3" applyFont="1"/>
    <xf numFmtId="0" fontId="2" fillId="0" borderId="47" xfId="3" applyFont="1" applyBorder="1" applyAlignment="1">
      <alignment horizontal="right" vertical="center"/>
    </xf>
    <xf numFmtId="0" fontId="2" fillId="0" borderId="48" xfId="3" applyFont="1" applyBorder="1" applyAlignment="1">
      <alignment horizontal="center" vertical="center"/>
    </xf>
    <xf numFmtId="0" fontId="2" fillId="0" borderId="49" xfId="3" applyFont="1" applyBorder="1" applyAlignment="1">
      <alignment horizontal="right" vertical="center"/>
    </xf>
    <xf numFmtId="0" fontId="2" fillId="0" borderId="94" xfId="3" applyFont="1" applyBorder="1" applyAlignment="1">
      <alignment horizontal="center" vertical="center"/>
    </xf>
    <xf numFmtId="0" fontId="2" fillId="0" borderId="95" xfId="3" applyFont="1" applyBorder="1" applyAlignment="1">
      <alignment horizontal="center" vertical="center"/>
    </xf>
    <xf numFmtId="0" fontId="2" fillId="0" borderId="96" xfId="3" applyFont="1" applyBorder="1" applyAlignment="1">
      <alignment horizontal="center" vertical="center"/>
    </xf>
    <xf numFmtId="0" fontId="2" fillId="0" borderId="97" xfId="3" applyFont="1" applyBorder="1" applyAlignment="1">
      <alignment horizontal="center" vertical="center"/>
    </xf>
    <xf numFmtId="0" fontId="2" fillId="0" borderId="98" xfId="3" applyFont="1" applyBorder="1" applyAlignment="1">
      <alignment horizontal="center" vertical="center"/>
    </xf>
    <xf numFmtId="0" fontId="2" fillId="0" borderId="99" xfId="3" applyFont="1" applyBorder="1" applyAlignment="1">
      <alignment horizontal="center" vertical="center"/>
    </xf>
    <xf numFmtId="0" fontId="2" fillId="0" borderId="100" xfId="3" applyFont="1" applyBorder="1" applyAlignment="1">
      <alignment horizontal="centerContinuous" vertical="center"/>
    </xf>
    <xf numFmtId="0" fontId="2" fillId="0" borderId="101" xfId="3" applyFont="1" applyBorder="1" applyAlignment="1">
      <alignment horizontal="centerContinuous" vertical="center"/>
    </xf>
    <xf numFmtId="0" fontId="2" fillId="0" borderId="50" xfId="3" applyFont="1" applyBorder="1" applyAlignment="1">
      <alignment horizontal="center" vertical="center"/>
    </xf>
    <xf numFmtId="0" fontId="2" fillId="0" borderId="51" xfId="3" applyFont="1" applyBorder="1" applyAlignment="1">
      <alignment horizontal="left" vertical="center"/>
    </xf>
    <xf numFmtId="0" fontId="2" fillId="0" borderId="52" xfId="3" applyFont="1" applyBorder="1" applyAlignment="1">
      <alignment horizontal="right" vertical="center"/>
    </xf>
    <xf numFmtId="0" fontId="5" fillId="0" borderId="0" xfId="3" applyFont="1" applyAlignment="1">
      <alignment vertical="center"/>
    </xf>
    <xf numFmtId="0" fontId="2" fillId="0" borderId="102" xfId="3" applyFont="1" applyBorder="1" applyAlignment="1">
      <alignment horizontal="center" vertical="center"/>
    </xf>
    <xf numFmtId="0" fontId="2" fillId="0" borderId="103" xfId="3" applyFont="1" applyBorder="1" applyAlignment="1">
      <alignment horizontal="left" vertical="center"/>
    </xf>
    <xf numFmtId="0" fontId="2" fillId="0" borderId="104" xfId="3" applyFont="1" applyBorder="1" applyAlignment="1">
      <alignment horizontal="right" vertical="center"/>
    </xf>
    <xf numFmtId="0" fontId="2" fillId="0" borderId="105" xfId="3" applyFont="1" applyBorder="1" applyAlignment="1">
      <alignment horizontal="center" vertical="center"/>
    </xf>
    <xf numFmtId="0" fontId="2" fillId="0" borderId="106" xfId="3" applyFont="1" applyBorder="1" applyAlignment="1">
      <alignment horizontal="center" vertical="center"/>
    </xf>
    <xf numFmtId="0" fontId="2" fillId="0" borderId="107" xfId="3" applyFont="1" applyBorder="1" applyAlignment="1">
      <alignment horizontal="center" vertical="center"/>
    </xf>
    <xf numFmtId="0" fontId="31" fillId="0" borderId="18" xfId="6" applyFont="1" applyBorder="1" applyAlignment="1">
      <alignment vertical="center" shrinkToFit="1"/>
    </xf>
    <xf numFmtId="0" fontId="31" fillId="0" borderId="18" xfId="6" applyFont="1" applyBorder="1" applyAlignment="1">
      <alignment horizontal="center" vertical="center" shrinkToFit="1"/>
    </xf>
    <xf numFmtId="0" fontId="32" fillId="0" borderId="18" xfId="6" applyFont="1" applyBorder="1" applyAlignment="1">
      <alignment horizontal="center" vertical="center" shrinkToFit="1"/>
    </xf>
    <xf numFmtId="0" fontId="32" fillId="0" borderId="18" xfId="6" applyFont="1" applyBorder="1">
      <alignment vertical="center"/>
    </xf>
    <xf numFmtId="0" fontId="32" fillId="0" borderId="18" xfId="6" applyFont="1" applyBorder="1" applyAlignment="1">
      <alignment horizontal="center" vertical="center"/>
    </xf>
    <xf numFmtId="0" fontId="14" fillId="0" borderId="0" xfId="6" applyFont="1">
      <alignment vertical="center"/>
    </xf>
    <xf numFmtId="3" fontId="15" fillId="0" borderId="0" xfId="7" applyNumberFormat="1" applyFont="1" applyAlignment="1">
      <alignment vertical="center"/>
    </xf>
    <xf numFmtId="3" fontId="15" fillId="0" borderId="53" xfId="7" applyNumberFormat="1" applyFont="1" applyBorder="1" applyAlignment="1">
      <alignment vertical="center"/>
    </xf>
    <xf numFmtId="3" fontId="15" fillId="0" borderId="52" xfId="7" applyNumberFormat="1" applyFont="1" applyBorder="1" applyAlignment="1">
      <alignment vertical="center"/>
    </xf>
    <xf numFmtId="3" fontId="15" fillId="0" borderId="53" xfId="7" applyNumberFormat="1" applyFont="1" applyBorder="1" applyAlignment="1">
      <alignment horizontal="right" vertical="center"/>
    </xf>
    <xf numFmtId="3" fontId="15" fillId="0" borderId="0" xfId="7" applyNumberFormat="1" applyFont="1" applyAlignment="1">
      <alignment horizontal="right" vertical="center"/>
    </xf>
    <xf numFmtId="3" fontId="15" fillId="0" borderId="52" xfId="7" applyNumberFormat="1" applyFont="1" applyBorder="1" applyAlignment="1">
      <alignment horizontal="right" vertical="center"/>
    </xf>
    <xf numFmtId="3" fontId="15" fillId="0" borderId="54" xfId="7" applyNumberFormat="1" applyFont="1" applyBorder="1" applyAlignment="1">
      <alignment vertical="center"/>
    </xf>
    <xf numFmtId="3" fontId="15" fillId="0" borderId="55" xfId="7" applyNumberFormat="1" applyFont="1" applyBorder="1" applyAlignment="1">
      <alignment vertical="center"/>
    </xf>
    <xf numFmtId="3" fontId="15" fillId="0" borderId="56" xfId="7" applyNumberFormat="1" applyFont="1" applyBorder="1" applyAlignment="1">
      <alignment vertical="center"/>
    </xf>
    <xf numFmtId="3" fontId="15" fillId="0" borderId="55" xfId="7" applyNumberFormat="1" applyFont="1" applyBorder="1" applyAlignment="1">
      <alignment horizontal="right" vertical="center"/>
    </xf>
    <xf numFmtId="3" fontId="15" fillId="0" borderId="54" xfId="7" applyNumberFormat="1" applyFont="1" applyBorder="1" applyAlignment="1">
      <alignment horizontal="right" vertical="center"/>
    </xf>
    <xf numFmtId="3" fontId="15" fillId="0" borderId="56" xfId="7" applyNumberFormat="1" applyFont="1" applyBorder="1" applyAlignment="1">
      <alignment horizontal="right" vertical="center"/>
    </xf>
    <xf numFmtId="0" fontId="15" fillId="0" borderId="57" xfId="7" applyFont="1" applyBorder="1" applyAlignment="1">
      <alignment horizontal="left" vertical="center"/>
    </xf>
    <xf numFmtId="3" fontId="15" fillId="9" borderId="57" xfId="7" applyNumberFormat="1" applyFont="1" applyFill="1" applyBorder="1" applyAlignment="1">
      <alignment horizontal="right" vertical="center"/>
    </xf>
    <xf numFmtId="3" fontId="15" fillId="8" borderId="58" xfId="7" applyNumberFormat="1" applyFont="1" applyFill="1" applyBorder="1" applyAlignment="1">
      <alignment horizontal="right" vertical="center"/>
    </xf>
    <xf numFmtId="3" fontId="15" fillId="0" borderId="59" xfId="7" applyNumberFormat="1" applyFont="1" applyBorder="1" applyAlignment="1">
      <alignment horizontal="right" vertical="center"/>
    </xf>
    <xf numFmtId="0" fontId="15" fillId="0" borderId="60" xfId="7" applyFont="1" applyBorder="1" applyAlignment="1">
      <alignment horizontal="left" vertical="center"/>
    </xf>
    <xf numFmtId="0" fontId="15" fillId="0" borderId="61" xfId="7" applyFont="1" applyBorder="1" applyAlignment="1">
      <alignment horizontal="left" vertical="center"/>
    </xf>
    <xf numFmtId="0" fontId="33" fillId="0" borderId="0" xfId="3" applyFont="1"/>
    <xf numFmtId="0" fontId="33" fillId="0" borderId="0" xfId="3" applyFont="1" applyAlignment="1">
      <alignment horizontal="center"/>
    </xf>
    <xf numFmtId="56" fontId="1" fillId="0" borderId="0" xfId="3" applyNumberFormat="1"/>
    <xf numFmtId="0" fontId="2" fillId="0" borderId="18" xfId="3" applyFont="1" applyBorder="1"/>
    <xf numFmtId="0" fontId="2" fillId="0" borderId="108" xfId="3" applyFont="1" applyBorder="1" applyAlignment="1">
      <alignment vertical="center"/>
    </xf>
    <xf numFmtId="0" fontId="2" fillId="0" borderId="62" xfId="3" applyFont="1" applyBorder="1" applyAlignment="1">
      <alignment vertical="center"/>
    </xf>
    <xf numFmtId="0" fontId="2" fillId="0" borderId="37" xfId="3" applyFont="1" applyBorder="1" applyAlignment="1">
      <alignment vertical="center"/>
    </xf>
    <xf numFmtId="0" fontId="2" fillId="0" borderId="109" xfId="3" applyFont="1" applyBorder="1" applyAlignment="1">
      <alignment vertical="center"/>
    </xf>
    <xf numFmtId="0" fontId="2" fillId="0" borderId="110" xfId="3" applyFont="1" applyBorder="1" applyAlignment="1">
      <alignment vertical="center"/>
    </xf>
    <xf numFmtId="0" fontId="2" fillId="0" borderId="111" xfId="3" applyFont="1" applyBorder="1" applyAlignment="1">
      <alignment vertical="center"/>
    </xf>
    <xf numFmtId="0" fontId="2" fillId="0" borderId="112" xfId="3" applyFont="1" applyBorder="1" applyAlignment="1">
      <alignment vertical="center"/>
    </xf>
    <xf numFmtId="0" fontId="2" fillId="0" borderId="113" xfId="3" applyFont="1" applyBorder="1" applyAlignment="1">
      <alignment vertical="center"/>
    </xf>
    <xf numFmtId="0" fontId="2" fillId="0" borderId="18" xfId="9" applyFont="1" applyBorder="1" applyAlignment="1">
      <alignment horizontal="left" vertical="center"/>
    </xf>
    <xf numFmtId="0" fontId="2" fillId="0" borderId="18" xfId="0" applyFont="1" applyBorder="1">
      <alignment vertical="center"/>
    </xf>
    <xf numFmtId="0" fontId="2" fillId="0" borderId="0" xfId="0" applyFont="1">
      <alignment vertical="center"/>
    </xf>
    <xf numFmtId="0" fontId="2" fillId="0" borderId="46" xfId="9" applyFont="1" applyBorder="1" applyAlignment="1">
      <alignment horizontal="left" vertical="center" wrapText="1"/>
    </xf>
    <xf numFmtId="0" fontId="2" fillId="0" borderId="18" xfId="9" applyFont="1" applyBorder="1" applyAlignment="1">
      <alignment horizontal="left" vertical="center" wrapText="1"/>
    </xf>
    <xf numFmtId="0" fontId="2" fillId="0" borderId="18" xfId="0" applyFont="1" applyBorder="1" applyAlignment="1">
      <alignment horizontal="center" vertical="center"/>
    </xf>
    <xf numFmtId="0" fontId="8" fillId="0" borderId="0" xfId="6">
      <alignment vertical="center"/>
    </xf>
    <xf numFmtId="177" fontId="8" fillId="0" borderId="0" xfId="6" applyNumberFormat="1">
      <alignment vertical="center"/>
    </xf>
    <xf numFmtId="0" fontId="8" fillId="0" borderId="0" xfId="6" applyAlignment="1">
      <alignment horizontal="center" vertical="center"/>
    </xf>
    <xf numFmtId="0" fontId="8" fillId="0" borderId="18" xfId="6" applyBorder="1" applyAlignment="1">
      <alignment horizontal="center" vertical="center"/>
    </xf>
    <xf numFmtId="0" fontId="8" fillId="0" borderId="18" xfId="6" applyBorder="1">
      <alignment vertical="center"/>
    </xf>
    <xf numFmtId="0" fontId="8" fillId="10" borderId="18" xfId="6" applyFill="1" applyBorder="1">
      <alignment vertical="center"/>
    </xf>
    <xf numFmtId="177" fontId="8" fillId="10" borderId="18" xfId="6" applyNumberFormat="1" applyFill="1" applyBorder="1" applyAlignment="1">
      <alignment horizontal="center" vertical="center"/>
    </xf>
    <xf numFmtId="178" fontId="8" fillId="10" borderId="18" xfId="6" applyNumberFormat="1" applyFill="1" applyBorder="1" applyAlignment="1">
      <alignment horizontal="center" vertical="center"/>
    </xf>
    <xf numFmtId="0" fontId="8" fillId="10" borderId="18" xfId="6" applyFill="1" applyBorder="1" applyAlignment="1">
      <alignment horizontal="center" vertical="center"/>
    </xf>
    <xf numFmtId="3" fontId="8" fillId="10" borderId="18" xfId="6" applyNumberFormat="1" applyFill="1" applyBorder="1">
      <alignment vertical="center"/>
    </xf>
    <xf numFmtId="0" fontId="31" fillId="10" borderId="18" xfId="6" applyFont="1" applyFill="1" applyBorder="1" applyAlignment="1">
      <alignment horizontal="center" vertical="center"/>
    </xf>
    <xf numFmtId="0" fontId="8" fillId="11" borderId="18" xfId="6" applyFill="1" applyBorder="1">
      <alignment vertical="center"/>
    </xf>
    <xf numFmtId="176" fontId="8" fillId="11" borderId="18" xfId="6" applyNumberFormat="1" applyFill="1" applyBorder="1" applyAlignment="1">
      <alignment horizontal="center" vertical="center"/>
    </xf>
    <xf numFmtId="178" fontId="8" fillId="11" borderId="18" xfId="6" applyNumberFormat="1" applyFill="1" applyBorder="1" applyAlignment="1">
      <alignment horizontal="center" vertical="center"/>
    </xf>
    <xf numFmtId="3" fontId="8" fillId="11" borderId="18" xfId="6" applyNumberFormat="1" applyFill="1" applyBorder="1" applyAlignment="1">
      <alignment horizontal="center" vertical="center"/>
    </xf>
    <xf numFmtId="3" fontId="8" fillId="11" borderId="18" xfId="6" applyNumberFormat="1" applyFill="1" applyBorder="1" applyAlignment="1">
      <alignment horizontal="right" vertical="center"/>
    </xf>
    <xf numFmtId="0" fontId="32" fillId="0" borderId="46" xfId="6" applyFont="1" applyBorder="1" applyAlignment="1">
      <alignment horizontal="center" vertical="center"/>
    </xf>
    <xf numFmtId="0" fontId="32" fillId="0" borderId="46" xfId="6" applyFont="1" applyBorder="1">
      <alignment vertical="center"/>
    </xf>
    <xf numFmtId="177" fontId="8" fillId="11" borderId="18" xfId="6" applyNumberFormat="1" applyFill="1" applyBorder="1" applyAlignment="1">
      <alignment horizontal="center" vertical="center"/>
    </xf>
    <xf numFmtId="0" fontId="8" fillId="11" borderId="18" xfId="6" applyFill="1" applyBorder="1" applyAlignment="1">
      <alignment horizontal="center" vertical="center" readingOrder="1"/>
    </xf>
    <xf numFmtId="3" fontId="8" fillId="11" borderId="18" xfId="6" applyNumberFormat="1" applyFill="1" applyBorder="1">
      <alignment vertical="center"/>
    </xf>
    <xf numFmtId="0" fontId="32" fillId="0" borderId="63" xfId="6" applyFont="1" applyBorder="1" applyAlignment="1">
      <alignment horizontal="center" vertical="center"/>
    </xf>
    <xf numFmtId="0" fontId="32" fillId="0" borderId="63" xfId="6" applyFont="1" applyBorder="1">
      <alignment vertical="center"/>
    </xf>
    <xf numFmtId="0" fontId="8" fillId="11" borderId="18" xfId="6" applyFill="1" applyBorder="1" applyAlignment="1">
      <alignment horizontal="center" vertical="center"/>
    </xf>
    <xf numFmtId="0" fontId="8" fillId="12" borderId="18" xfId="6" applyFill="1" applyBorder="1">
      <alignment vertical="center"/>
    </xf>
    <xf numFmtId="177" fontId="8" fillId="12" borderId="18" xfId="6" applyNumberFormat="1" applyFill="1" applyBorder="1" applyAlignment="1">
      <alignment horizontal="center" vertical="center"/>
    </xf>
    <xf numFmtId="178" fontId="8" fillId="12" borderId="18" xfId="6" applyNumberFormat="1" applyFill="1" applyBorder="1" applyAlignment="1">
      <alignment horizontal="center" vertical="center"/>
    </xf>
    <xf numFmtId="0" fontId="8" fillId="12" borderId="18" xfId="6" applyFill="1" applyBorder="1" applyAlignment="1">
      <alignment horizontal="center" vertical="center"/>
    </xf>
    <xf numFmtId="3" fontId="8" fillId="12" borderId="18" xfId="6" applyNumberFormat="1" applyFill="1" applyBorder="1">
      <alignment vertical="center"/>
    </xf>
    <xf numFmtId="0" fontId="8" fillId="13" borderId="18" xfId="6" applyFill="1" applyBorder="1">
      <alignment vertical="center"/>
    </xf>
    <xf numFmtId="177" fontId="8" fillId="13" borderId="18" xfId="6" applyNumberFormat="1" applyFill="1" applyBorder="1" applyAlignment="1">
      <alignment horizontal="center" vertical="center"/>
    </xf>
    <xf numFmtId="178" fontId="8" fillId="13" borderId="18" xfId="6" applyNumberFormat="1" applyFill="1" applyBorder="1" applyAlignment="1">
      <alignment horizontal="center" vertical="center"/>
    </xf>
    <xf numFmtId="0" fontId="8" fillId="13" borderId="18" xfId="6" applyFill="1" applyBorder="1" applyAlignment="1">
      <alignment horizontal="center" vertical="center"/>
    </xf>
    <xf numFmtId="3" fontId="8" fillId="13" borderId="18" xfId="6" applyNumberFormat="1" applyFill="1" applyBorder="1">
      <alignment vertical="center"/>
    </xf>
    <xf numFmtId="0" fontId="8" fillId="13" borderId="18" xfId="6" applyFill="1" applyBorder="1" applyAlignment="1">
      <alignment horizontal="center" vertical="center" readingOrder="1"/>
    </xf>
    <xf numFmtId="176" fontId="8" fillId="13" borderId="18" xfId="6" applyNumberFormat="1" applyFill="1" applyBorder="1" applyAlignment="1">
      <alignment horizontal="center" vertical="center"/>
    </xf>
    <xf numFmtId="3" fontId="8" fillId="13" borderId="18" xfId="6" applyNumberFormat="1" applyFill="1" applyBorder="1" applyAlignment="1">
      <alignment horizontal="center" vertical="center"/>
    </xf>
    <xf numFmtId="3" fontId="8" fillId="13" borderId="18" xfId="6" applyNumberFormat="1" applyFill="1" applyBorder="1" applyAlignment="1">
      <alignment horizontal="right" vertical="center"/>
    </xf>
    <xf numFmtId="0" fontId="8" fillId="14" borderId="18" xfId="6" applyFill="1" applyBorder="1">
      <alignment vertical="center"/>
    </xf>
    <xf numFmtId="177" fontId="8" fillId="14" borderId="18" xfId="6" applyNumberFormat="1" applyFill="1" applyBorder="1" applyAlignment="1">
      <alignment horizontal="center" vertical="center"/>
    </xf>
    <xf numFmtId="178" fontId="8" fillId="14" borderId="18" xfId="6" applyNumberFormat="1" applyFill="1" applyBorder="1" applyAlignment="1">
      <alignment horizontal="center" vertical="center"/>
    </xf>
    <xf numFmtId="0" fontId="8" fillId="14" borderId="18" xfId="6" applyFill="1" applyBorder="1" applyAlignment="1">
      <alignment horizontal="center" vertical="center"/>
    </xf>
    <xf numFmtId="3" fontId="8" fillId="14" borderId="18" xfId="6" applyNumberFormat="1" applyFill="1" applyBorder="1">
      <alignment vertical="center"/>
    </xf>
    <xf numFmtId="178" fontId="39" fillId="14" borderId="18" xfId="6" applyNumberFormat="1" applyFont="1" applyFill="1" applyBorder="1" applyAlignment="1">
      <alignment horizontal="center" vertical="center"/>
    </xf>
    <xf numFmtId="0" fontId="31" fillId="14" borderId="18" xfId="6" applyFont="1" applyFill="1" applyBorder="1" applyAlignment="1">
      <alignment horizontal="center" vertical="center"/>
    </xf>
    <xf numFmtId="176" fontId="8" fillId="14" borderId="18" xfId="6" applyNumberFormat="1" applyFill="1" applyBorder="1" applyAlignment="1">
      <alignment horizontal="center" vertical="center"/>
    </xf>
    <xf numFmtId="3" fontId="8" fillId="14" borderId="18" xfId="6" applyNumberFormat="1" applyFill="1" applyBorder="1" applyAlignment="1">
      <alignment horizontal="center" vertical="center"/>
    </xf>
    <xf numFmtId="3" fontId="8" fillId="14" borderId="18" xfId="6" applyNumberFormat="1" applyFill="1" applyBorder="1" applyAlignment="1">
      <alignment horizontal="right" vertical="center"/>
    </xf>
    <xf numFmtId="177" fontId="8" fillId="0" borderId="18" xfId="6" applyNumberFormat="1" applyBorder="1" applyAlignment="1">
      <alignment horizontal="center" vertical="center"/>
    </xf>
    <xf numFmtId="178" fontId="8" fillId="0" borderId="18" xfId="6" applyNumberFormat="1" applyBorder="1" applyAlignment="1">
      <alignment horizontal="center" vertical="center"/>
    </xf>
    <xf numFmtId="3" fontId="8" fillId="0" borderId="18" xfId="6" applyNumberFormat="1" applyBorder="1">
      <alignment vertical="center"/>
    </xf>
    <xf numFmtId="0" fontId="8" fillId="9" borderId="18" xfId="6" applyFill="1" applyBorder="1" applyAlignment="1">
      <alignment horizontal="center" vertical="center" readingOrder="1"/>
    </xf>
    <xf numFmtId="3" fontId="8" fillId="9" borderId="18" xfId="6" applyNumberFormat="1" applyFill="1" applyBorder="1">
      <alignment vertical="center"/>
    </xf>
    <xf numFmtId="0" fontId="8" fillId="0" borderId="18" xfId="6" applyBorder="1" applyAlignment="1">
      <alignment horizontal="center" vertical="center" readingOrder="1"/>
    </xf>
    <xf numFmtId="3" fontId="8" fillId="9" borderId="18" xfId="6" applyNumberFormat="1" applyFill="1" applyBorder="1" applyAlignment="1">
      <alignment horizontal="center" vertical="center"/>
    </xf>
    <xf numFmtId="178" fontId="8" fillId="15" borderId="18" xfId="6" applyNumberFormat="1" applyFill="1" applyBorder="1" applyAlignment="1">
      <alignment horizontal="center" vertical="center"/>
    </xf>
    <xf numFmtId="0" fontId="31" fillId="0" borderId="18" xfId="6" applyFont="1" applyBorder="1" applyAlignment="1">
      <alignment horizontal="center" vertical="center"/>
    </xf>
    <xf numFmtId="176" fontId="8" fillId="0" borderId="18" xfId="6" applyNumberFormat="1" applyBorder="1" applyAlignment="1">
      <alignment horizontal="center" vertical="center"/>
    </xf>
    <xf numFmtId="3" fontId="8" fillId="9" borderId="18" xfId="6" applyNumberFormat="1" applyFill="1" applyBorder="1" applyAlignment="1">
      <alignment horizontal="right" vertical="center"/>
    </xf>
    <xf numFmtId="0" fontId="8" fillId="9" borderId="18" xfId="6" applyFill="1" applyBorder="1" applyAlignment="1">
      <alignment horizontal="distributed" vertical="center" indent="3"/>
    </xf>
    <xf numFmtId="178" fontId="39" fillId="15" borderId="18" xfId="6" applyNumberFormat="1" applyFont="1" applyFill="1" applyBorder="1" applyAlignment="1">
      <alignment horizontal="center" vertical="center"/>
    </xf>
    <xf numFmtId="3" fontId="8" fillId="9" borderId="18" xfId="6" applyNumberFormat="1" applyFill="1" applyBorder="1" applyAlignment="1">
      <alignment horizontal="left" vertical="center"/>
    </xf>
    <xf numFmtId="178" fontId="8" fillId="9" borderId="18" xfId="6" applyNumberFormat="1" applyFill="1" applyBorder="1" applyAlignment="1">
      <alignment horizontal="center" vertical="center"/>
    </xf>
    <xf numFmtId="177" fontId="8" fillId="0" borderId="0" xfId="6" applyNumberFormat="1" applyAlignment="1">
      <alignment horizontal="center" vertical="center"/>
    </xf>
    <xf numFmtId="178" fontId="8" fillId="0" borderId="0" xfId="6" applyNumberFormat="1" applyAlignment="1">
      <alignment horizontal="center" vertical="center"/>
    </xf>
    <xf numFmtId="0" fontId="8" fillId="0" borderId="16" xfId="6" applyBorder="1">
      <alignment vertical="center"/>
    </xf>
    <xf numFmtId="0" fontId="8" fillId="0" borderId="15" xfId="6" applyBorder="1">
      <alignment vertical="center"/>
    </xf>
    <xf numFmtId="177" fontId="8" fillId="0" borderId="15" xfId="6" applyNumberFormat="1" applyBorder="1" applyAlignment="1">
      <alignment horizontal="center" vertical="center"/>
    </xf>
    <xf numFmtId="178" fontId="8" fillId="0" borderId="15" xfId="6" applyNumberFormat="1" applyBorder="1" applyAlignment="1">
      <alignment horizontal="center" vertical="center"/>
    </xf>
    <xf numFmtId="0" fontId="8" fillId="9" borderId="15" xfId="6" applyFill="1" applyBorder="1" applyAlignment="1">
      <alignment horizontal="center" vertical="center" readingOrder="1"/>
    </xf>
    <xf numFmtId="3" fontId="35" fillId="9" borderId="14" xfId="6" applyNumberFormat="1" applyFont="1" applyFill="1" applyBorder="1" applyAlignment="1">
      <alignment horizontal="center" vertical="center"/>
    </xf>
    <xf numFmtId="0" fontId="31" fillId="0" borderId="0" xfId="6" applyFont="1" applyAlignment="1">
      <alignment vertical="center" shrinkToFit="1"/>
    </xf>
    <xf numFmtId="0" fontId="31" fillId="0" borderId="45" xfId="6" applyFont="1" applyBorder="1" applyAlignment="1">
      <alignment horizontal="center" vertical="center" shrinkToFit="1"/>
    </xf>
    <xf numFmtId="0" fontId="31" fillId="0" borderId="16" xfId="6" applyFont="1" applyBorder="1" applyAlignment="1">
      <alignment horizontal="center" vertical="center" shrinkToFit="1"/>
    </xf>
    <xf numFmtId="176" fontId="31" fillId="0" borderId="19" xfId="6" applyNumberFormat="1" applyFont="1" applyBorder="1" applyAlignment="1">
      <alignment vertical="center" shrinkToFit="1"/>
    </xf>
    <xf numFmtId="178" fontId="31" fillId="0" borderId="18" xfId="6" applyNumberFormat="1" applyFont="1" applyBorder="1" applyAlignment="1">
      <alignment horizontal="center" vertical="center" shrinkToFit="1"/>
    </xf>
    <xf numFmtId="3" fontId="31" fillId="0" borderId="45" xfId="6" applyNumberFormat="1" applyFont="1" applyBorder="1" applyAlignment="1">
      <alignment vertical="center" shrinkToFit="1"/>
    </xf>
    <xf numFmtId="177" fontId="31" fillId="0" borderId="19" xfId="6" applyNumberFormat="1" applyFont="1" applyBorder="1" applyAlignment="1">
      <alignment horizontal="center" vertical="center" shrinkToFit="1"/>
    </xf>
    <xf numFmtId="177" fontId="31" fillId="0" borderId="19" xfId="6" applyNumberFormat="1" applyFont="1" applyBorder="1" applyAlignment="1">
      <alignment vertical="center" shrinkToFit="1"/>
    </xf>
    <xf numFmtId="0" fontId="31" fillId="0" borderId="18" xfId="6" applyFont="1" applyBorder="1" applyAlignment="1">
      <alignment horizontal="distributed" vertical="center" shrinkToFit="1"/>
    </xf>
    <xf numFmtId="3" fontId="31" fillId="0" borderId="16" xfId="6" applyNumberFormat="1" applyFont="1" applyBorder="1" applyAlignment="1">
      <alignment vertical="center" shrinkToFit="1"/>
    </xf>
    <xf numFmtId="177" fontId="31" fillId="0" borderId="14" xfId="6" applyNumberFormat="1" applyFont="1" applyBorder="1" applyAlignment="1">
      <alignment horizontal="center" vertical="center" shrinkToFit="1"/>
    </xf>
    <xf numFmtId="3" fontId="31" fillId="0" borderId="18" xfId="6" applyNumberFormat="1" applyFont="1" applyBorder="1" applyAlignment="1">
      <alignment horizontal="center" vertical="center" shrinkToFit="1"/>
    </xf>
    <xf numFmtId="3" fontId="31" fillId="0" borderId="45" xfId="6" applyNumberFormat="1" applyFont="1" applyBorder="1" applyAlignment="1">
      <alignment horizontal="right" vertical="center" shrinkToFit="1"/>
    </xf>
    <xf numFmtId="3" fontId="31" fillId="0" borderId="18" xfId="6" applyNumberFormat="1" applyFont="1" applyBorder="1" applyAlignment="1">
      <alignment horizontal="left" vertical="center" shrinkToFit="1"/>
    </xf>
    <xf numFmtId="3" fontId="31" fillId="0" borderId="45" xfId="6" applyNumberFormat="1" applyFont="1" applyBorder="1" applyAlignment="1">
      <alignment horizontal="left" vertical="center" shrinkToFit="1"/>
    </xf>
    <xf numFmtId="0" fontId="31" fillId="0" borderId="19" xfId="6" applyFont="1" applyBorder="1" applyAlignment="1">
      <alignment vertical="center" shrinkToFit="1"/>
    </xf>
    <xf numFmtId="0" fontId="31" fillId="0" borderId="45" xfId="6" applyFont="1" applyBorder="1" applyAlignment="1">
      <alignment vertical="center" shrinkToFit="1"/>
    </xf>
    <xf numFmtId="0" fontId="31" fillId="0" borderId="64" xfId="6" applyFont="1" applyBorder="1" applyAlignment="1">
      <alignment vertical="center" shrinkToFit="1"/>
    </xf>
    <xf numFmtId="0" fontId="31" fillId="0" borderId="65" xfId="6" applyFont="1" applyBorder="1" applyAlignment="1">
      <alignment vertical="center" shrinkToFit="1"/>
    </xf>
    <xf numFmtId="0" fontId="31" fillId="0" borderId="67" xfId="6" applyFont="1" applyBorder="1" applyAlignment="1">
      <alignment vertical="center" shrinkToFit="1"/>
    </xf>
    <xf numFmtId="177" fontId="31" fillId="0" borderId="64" xfId="6" applyNumberFormat="1" applyFont="1" applyBorder="1" applyAlignment="1">
      <alignment horizontal="center" vertical="center" shrinkToFit="1"/>
    </xf>
    <xf numFmtId="178" fontId="31" fillId="0" borderId="65" xfId="6" applyNumberFormat="1" applyFont="1" applyBorder="1" applyAlignment="1">
      <alignment horizontal="center" vertical="center" shrinkToFit="1"/>
    </xf>
    <xf numFmtId="0" fontId="31" fillId="0" borderId="65" xfId="6" applyFont="1" applyBorder="1" applyAlignment="1">
      <alignment horizontal="center" vertical="center" shrinkToFit="1"/>
    </xf>
    <xf numFmtId="3" fontId="31" fillId="0" borderId="67" xfId="6" applyNumberFormat="1" applyFont="1" applyBorder="1" applyAlignment="1">
      <alignment vertical="center" shrinkToFit="1"/>
    </xf>
    <xf numFmtId="0" fontId="31" fillId="0" borderId="64" xfId="6" applyFont="1" applyBorder="1" applyAlignment="1">
      <alignment horizontal="center" vertical="center" shrinkToFit="1"/>
    </xf>
    <xf numFmtId="3" fontId="31" fillId="0" borderId="65" xfId="6" applyNumberFormat="1" applyFont="1" applyBorder="1" applyAlignment="1">
      <alignment horizontal="center" vertical="center" shrinkToFit="1"/>
    </xf>
    <xf numFmtId="177" fontId="31" fillId="0" borderId="64" xfId="6" applyNumberFormat="1" applyFont="1" applyBorder="1" applyAlignment="1">
      <alignment vertical="center" shrinkToFit="1"/>
    </xf>
    <xf numFmtId="3" fontId="31" fillId="0" borderId="66" xfId="6" applyNumberFormat="1" applyFont="1" applyBorder="1" applyAlignment="1">
      <alignment vertical="center" shrinkToFit="1"/>
    </xf>
    <xf numFmtId="177" fontId="31" fillId="0" borderId="68" xfId="6" applyNumberFormat="1" applyFont="1" applyBorder="1" applyAlignment="1">
      <alignment horizontal="center" vertical="center" shrinkToFit="1"/>
    </xf>
    <xf numFmtId="177" fontId="31" fillId="0" borderId="0" xfId="6" applyNumberFormat="1" applyFont="1" applyAlignment="1">
      <alignment vertical="center" shrinkToFit="1"/>
    </xf>
    <xf numFmtId="0" fontId="31" fillId="0" borderId="0" xfId="6" applyFont="1" applyAlignment="1">
      <alignment horizontal="center" vertical="center" shrinkToFit="1"/>
    </xf>
    <xf numFmtId="178" fontId="31" fillId="0" borderId="0" xfId="6" applyNumberFormat="1" applyFont="1" applyAlignment="1">
      <alignment horizontal="center" vertical="center" shrinkToFit="1"/>
    </xf>
    <xf numFmtId="3" fontId="15" fillId="8" borderId="69" xfId="7" applyNumberFormat="1" applyFont="1" applyFill="1" applyBorder="1" applyAlignment="1">
      <alignment horizontal="right" vertical="center"/>
    </xf>
    <xf numFmtId="3" fontId="15" fillId="0" borderId="70" xfId="7" applyNumberFormat="1" applyFont="1" applyBorder="1" applyAlignment="1">
      <alignment horizontal="right" vertical="center"/>
    </xf>
    <xf numFmtId="3" fontId="15" fillId="8" borderId="71" xfId="7" applyNumberFormat="1" applyFont="1" applyFill="1" applyBorder="1" applyAlignment="1">
      <alignment horizontal="right" vertical="center"/>
    </xf>
    <xf numFmtId="3" fontId="15" fillId="0" borderId="72" xfId="7" applyNumberFormat="1" applyFont="1" applyBorder="1" applyAlignment="1">
      <alignment horizontal="right" vertical="center"/>
    </xf>
    <xf numFmtId="0" fontId="15" fillId="0" borderId="73" xfId="7" applyFont="1" applyBorder="1" applyAlignment="1">
      <alignment horizontal="left" vertical="center"/>
    </xf>
    <xf numFmtId="0" fontId="15" fillId="0" borderId="0" xfId="7" applyFont="1" applyAlignment="1">
      <alignment horizontal="left" vertical="center"/>
    </xf>
    <xf numFmtId="0" fontId="15" fillId="0" borderId="53" xfId="7" applyFont="1" applyBorder="1" applyAlignment="1">
      <alignment horizontal="left" vertical="center"/>
    </xf>
    <xf numFmtId="0" fontId="37" fillId="0" borderId="0" xfId="7" applyFont="1" applyAlignment="1">
      <alignment horizontal="right"/>
    </xf>
    <xf numFmtId="0" fontId="2" fillId="0" borderId="114" xfId="3" applyFont="1" applyBorder="1" applyAlignment="1">
      <alignment horizontal="center" vertical="center"/>
    </xf>
    <xf numFmtId="0" fontId="19" fillId="0" borderId="46" xfId="3" applyFont="1" applyBorder="1" applyAlignment="1">
      <alignment vertical="center"/>
    </xf>
    <xf numFmtId="0" fontId="22" fillId="0" borderId="46" xfId="3" applyFont="1" applyBorder="1" applyAlignment="1">
      <alignment vertical="center"/>
    </xf>
    <xf numFmtId="0" fontId="21" fillId="0" borderId="46" xfId="3" applyFont="1" applyBorder="1" applyAlignment="1">
      <alignment vertical="center"/>
    </xf>
    <xf numFmtId="0" fontId="2" fillId="0" borderId="118" xfId="3" applyFont="1" applyBorder="1" applyAlignment="1">
      <alignment horizontal="center" vertical="center"/>
    </xf>
    <xf numFmtId="0" fontId="2" fillId="0" borderId="119" xfId="3" applyFont="1" applyBorder="1" applyAlignment="1">
      <alignment horizontal="center" vertical="center"/>
    </xf>
    <xf numFmtId="0" fontId="26" fillId="0" borderId="0" xfId="3" applyFont="1" applyAlignment="1">
      <alignment vertical="center"/>
    </xf>
    <xf numFmtId="0" fontId="22" fillId="0" borderId="0" xfId="3" applyFont="1" applyAlignment="1">
      <alignment vertical="center"/>
    </xf>
    <xf numFmtId="0" fontId="19" fillId="9" borderId="0" xfId="3" applyFont="1" applyFill="1" applyAlignment="1">
      <alignment vertical="center"/>
    </xf>
    <xf numFmtId="0" fontId="23" fillId="0" borderId="0" xfId="3" applyFont="1" applyAlignment="1">
      <alignment vertical="center"/>
    </xf>
    <xf numFmtId="0" fontId="2" fillId="0" borderId="120" xfId="3" applyFont="1" applyBorder="1" applyAlignment="1">
      <alignment horizontal="center" vertical="center"/>
    </xf>
    <xf numFmtId="0" fontId="2" fillId="0" borderId="121" xfId="3" applyFont="1" applyBorder="1" applyAlignment="1">
      <alignment horizontal="center" vertical="center"/>
    </xf>
    <xf numFmtId="0" fontId="2" fillId="0" borderId="122" xfId="3" applyFont="1" applyBorder="1" applyAlignment="1">
      <alignment horizontal="center" vertical="center"/>
    </xf>
    <xf numFmtId="0" fontId="1" fillId="7" borderId="0" xfId="3" applyFill="1" applyAlignment="1">
      <alignment vertical="center"/>
    </xf>
    <xf numFmtId="0" fontId="40" fillId="0" borderId="23" xfId="3" applyFont="1" applyBorder="1" applyAlignment="1">
      <alignment horizontal="right" vertical="center"/>
    </xf>
    <xf numFmtId="0" fontId="41" fillId="9" borderId="23" xfId="3" applyFont="1" applyFill="1" applyBorder="1" applyAlignment="1">
      <alignment horizontal="right" vertical="center"/>
    </xf>
    <xf numFmtId="0" fontId="41" fillId="0" borderId="23" xfId="3" applyFont="1" applyBorder="1" applyAlignment="1">
      <alignment horizontal="right" vertical="center"/>
    </xf>
    <xf numFmtId="0" fontId="40" fillId="9" borderId="23" xfId="3" applyFont="1" applyFill="1" applyBorder="1" applyAlignment="1">
      <alignment horizontal="right" vertical="center"/>
    </xf>
    <xf numFmtId="0" fontId="40" fillId="16" borderId="23" xfId="3" applyFont="1" applyFill="1" applyBorder="1" applyAlignment="1">
      <alignment horizontal="right" vertical="center"/>
    </xf>
    <xf numFmtId="0" fontId="41" fillId="16" borderId="23" xfId="3" applyFont="1" applyFill="1" applyBorder="1" applyAlignment="1">
      <alignment horizontal="right" vertical="center"/>
    </xf>
    <xf numFmtId="0" fontId="44" fillId="0" borderId="23" xfId="3" applyFont="1" applyBorder="1" applyAlignment="1">
      <alignment horizontal="right"/>
    </xf>
    <xf numFmtId="0" fontId="40" fillId="0" borderId="75" xfId="3" applyFont="1" applyBorder="1" applyAlignment="1">
      <alignment horizontal="right" vertical="center"/>
    </xf>
    <xf numFmtId="0" fontId="1" fillId="0" borderId="46" xfId="3" applyBorder="1" applyAlignment="1">
      <alignment horizontal="left"/>
    </xf>
    <xf numFmtId="0" fontId="19" fillId="0" borderId="74" xfId="3" applyFont="1" applyBorder="1" applyAlignment="1">
      <alignment horizontal="left" vertical="center"/>
    </xf>
    <xf numFmtId="0" fontId="1" fillId="0" borderId="0" xfId="3" applyAlignment="1">
      <alignment horizontal="center"/>
    </xf>
    <xf numFmtId="0" fontId="2" fillId="0" borderId="18" xfId="3" applyFont="1" applyBorder="1" applyAlignment="1">
      <alignment horizontal="right"/>
    </xf>
    <xf numFmtId="0" fontId="2" fillId="0" borderId="23" xfId="3" applyFont="1" applyBorder="1"/>
    <xf numFmtId="0" fontId="2" fillId="0" borderId="123" xfId="3" applyFont="1" applyBorder="1" applyAlignment="1">
      <alignment horizontal="right"/>
    </xf>
    <xf numFmtId="0" fontId="2" fillId="0" borderId="123" xfId="3" applyFont="1" applyBorder="1"/>
    <xf numFmtId="0" fontId="2" fillId="0" borderId="63" xfId="3" applyFont="1" applyBorder="1"/>
    <xf numFmtId="0" fontId="46" fillId="0" borderId="0" xfId="3" applyFont="1" applyAlignment="1">
      <alignment vertical="center"/>
    </xf>
    <xf numFmtId="0" fontId="40" fillId="17" borderId="23" xfId="3" applyFont="1" applyFill="1" applyBorder="1" applyAlignment="1">
      <alignment horizontal="right" vertical="center"/>
    </xf>
    <xf numFmtId="0" fontId="41" fillId="17" borderId="23" xfId="3" applyFont="1" applyFill="1" applyBorder="1" applyAlignment="1">
      <alignment horizontal="right" vertical="center"/>
    </xf>
    <xf numFmtId="0" fontId="1" fillId="0" borderId="13" xfId="3" applyBorder="1"/>
    <xf numFmtId="0" fontId="41" fillId="0" borderId="23" xfId="3" applyFont="1" applyBorder="1" applyAlignment="1">
      <alignment horizontal="right"/>
    </xf>
    <xf numFmtId="0" fontId="2" fillId="0" borderId="53" xfId="3" applyFont="1" applyBorder="1" applyAlignment="1">
      <alignment horizontal="right" vertical="center"/>
    </xf>
    <xf numFmtId="0" fontId="2" fillId="0" borderId="124" xfId="3" applyFont="1" applyBorder="1" applyAlignment="1">
      <alignment horizontal="right" vertical="center"/>
    </xf>
    <xf numFmtId="0" fontId="2" fillId="0" borderId="125" xfId="3" applyFont="1" applyBorder="1" applyAlignment="1">
      <alignment horizontal="left" vertical="center"/>
    </xf>
    <xf numFmtId="0" fontId="2" fillId="0" borderId="126" xfId="3" applyFont="1" applyBorder="1" applyAlignment="1">
      <alignment horizontal="right" vertical="center"/>
    </xf>
    <xf numFmtId="0" fontId="2" fillId="0" borderId="127" xfId="3" applyFont="1" applyBorder="1" applyAlignment="1">
      <alignment horizontal="center" vertical="center"/>
    </xf>
    <xf numFmtId="0" fontId="2" fillId="0" borderId="126" xfId="3" applyFont="1" applyBorder="1" applyAlignment="1">
      <alignment horizontal="left" vertical="center"/>
    </xf>
    <xf numFmtId="0" fontId="2" fillId="0" borderId="129" xfId="3" applyFont="1" applyBorder="1" applyAlignment="1">
      <alignment horizontal="center" vertical="center"/>
    </xf>
    <xf numFmtId="0" fontId="2" fillId="0" borderId="130" xfId="3" applyFont="1" applyBorder="1" applyAlignment="1">
      <alignment horizontal="right" vertical="center"/>
    </xf>
    <xf numFmtId="0" fontId="33" fillId="0" borderId="0" xfId="3" applyFont="1" applyAlignment="1">
      <alignment horizontal="left"/>
    </xf>
    <xf numFmtId="0" fontId="11" fillId="0" borderId="0" xfId="3" applyFont="1"/>
    <xf numFmtId="14" fontId="33" fillId="0" borderId="0" xfId="3" applyNumberFormat="1" applyFont="1"/>
    <xf numFmtId="179" fontId="23" fillId="0" borderId="46" xfId="3" applyNumberFormat="1" applyFont="1" applyBorder="1" applyAlignment="1">
      <alignment horizontal="left" vertical="center"/>
    </xf>
    <xf numFmtId="179" fontId="19" fillId="0" borderId="46" xfId="3" applyNumberFormat="1" applyFont="1" applyBorder="1" applyAlignment="1">
      <alignment horizontal="left" vertical="center"/>
    </xf>
    <xf numFmtId="0" fontId="40" fillId="0" borderId="132" xfId="3" applyFont="1" applyBorder="1" applyAlignment="1">
      <alignment horizontal="right" vertical="center"/>
    </xf>
    <xf numFmtId="0" fontId="41" fillId="9" borderId="132" xfId="3" applyFont="1" applyFill="1" applyBorder="1" applyAlignment="1">
      <alignment horizontal="right" vertical="center"/>
    </xf>
    <xf numFmtId="179" fontId="19" fillId="17" borderId="46" xfId="3" applyNumberFormat="1" applyFont="1" applyFill="1" applyBorder="1" applyAlignment="1">
      <alignment horizontal="left" vertical="center"/>
    </xf>
    <xf numFmtId="179" fontId="23" fillId="17" borderId="46" xfId="3" applyNumberFormat="1" applyFont="1" applyFill="1" applyBorder="1" applyAlignment="1">
      <alignment horizontal="left" vertical="center"/>
    </xf>
    <xf numFmtId="179" fontId="19" fillId="16" borderId="46" xfId="3" applyNumberFormat="1" applyFont="1" applyFill="1" applyBorder="1" applyAlignment="1">
      <alignment horizontal="left" vertical="center"/>
    </xf>
    <xf numFmtId="179" fontId="23" fillId="16" borderId="46" xfId="3" applyNumberFormat="1" applyFont="1" applyFill="1" applyBorder="1" applyAlignment="1">
      <alignment horizontal="left" vertical="center"/>
    </xf>
    <xf numFmtId="0" fontId="50" fillId="0" borderId="0" xfId="3" applyFont="1"/>
    <xf numFmtId="179" fontId="19" fillId="9" borderId="46" xfId="3" applyNumberFormat="1" applyFont="1" applyFill="1" applyBorder="1" applyAlignment="1">
      <alignment horizontal="left" vertical="center"/>
    </xf>
    <xf numFmtId="0" fontId="40" fillId="9" borderId="132" xfId="3" applyFont="1" applyFill="1" applyBorder="1" applyAlignment="1">
      <alignment horizontal="right" vertical="center"/>
    </xf>
    <xf numFmtId="179" fontId="19" fillId="0" borderId="25" xfId="3" applyNumberFormat="1" applyFont="1" applyBorder="1" applyAlignment="1">
      <alignment horizontal="left" vertical="center"/>
    </xf>
    <xf numFmtId="0" fontId="40" fillId="0" borderId="133" xfId="3" applyFont="1" applyBorder="1" applyAlignment="1">
      <alignment horizontal="right" vertical="center"/>
    </xf>
    <xf numFmtId="0" fontId="42" fillId="9" borderId="132" xfId="3" applyFont="1" applyFill="1" applyBorder="1" applyAlignment="1">
      <alignment horizontal="right" vertical="center"/>
    </xf>
    <xf numFmtId="0" fontId="41" fillId="16" borderId="132" xfId="3" applyFont="1" applyFill="1" applyBorder="1" applyAlignment="1">
      <alignment horizontal="right" vertical="center"/>
    </xf>
    <xf numFmtId="179" fontId="19" fillId="16" borderId="25" xfId="3" applyNumberFormat="1" applyFont="1" applyFill="1" applyBorder="1" applyAlignment="1">
      <alignment horizontal="left" vertical="center"/>
    </xf>
    <xf numFmtId="0" fontId="41" fillId="0" borderId="132" xfId="3" applyFont="1" applyBorder="1" applyAlignment="1">
      <alignment horizontal="right" vertical="center"/>
    </xf>
    <xf numFmtId="0" fontId="43" fillId="0" borderId="134" xfId="3" applyFont="1" applyBorder="1" applyAlignment="1">
      <alignment horizontal="right" vertical="center"/>
    </xf>
    <xf numFmtId="0" fontId="44" fillId="0" borderId="132" xfId="3" applyFont="1" applyBorder="1" applyAlignment="1">
      <alignment horizontal="right"/>
    </xf>
    <xf numFmtId="0" fontId="40" fillId="0" borderId="134" xfId="3" applyFont="1" applyBorder="1" applyAlignment="1">
      <alignment horizontal="right" vertical="center"/>
    </xf>
    <xf numFmtId="0" fontId="47" fillId="9" borderId="132" xfId="3" applyFont="1" applyFill="1" applyBorder="1" applyAlignment="1">
      <alignment horizontal="right"/>
    </xf>
    <xf numFmtId="0" fontId="41" fillId="0" borderId="0" xfId="3" applyFont="1" applyAlignment="1">
      <alignment horizontal="right" vertical="center"/>
    </xf>
    <xf numFmtId="0" fontId="44" fillId="0" borderId="0" xfId="3" applyFont="1" applyAlignment="1">
      <alignment horizontal="right"/>
    </xf>
    <xf numFmtId="0" fontId="41" fillId="17" borderId="132" xfId="3" applyFont="1" applyFill="1" applyBorder="1" applyAlignment="1">
      <alignment horizontal="right" vertical="center"/>
    </xf>
    <xf numFmtId="0" fontId="41" fillId="0" borderId="132" xfId="3" applyFont="1" applyBorder="1" applyAlignment="1">
      <alignment horizontal="right"/>
    </xf>
    <xf numFmtId="0" fontId="45" fillId="0" borderId="132" xfId="3" applyFont="1" applyBorder="1" applyAlignment="1">
      <alignment horizontal="right" vertical="center"/>
    </xf>
    <xf numFmtId="0" fontId="1" fillId="9" borderId="0" xfId="3" applyFill="1" applyAlignment="1">
      <alignment vertical="center"/>
    </xf>
    <xf numFmtId="0" fontId="40" fillId="16" borderId="132" xfId="3" applyFont="1" applyFill="1" applyBorder="1" applyAlignment="1">
      <alignment horizontal="right" vertical="center"/>
    </xf>
    <xf numFmtId="0" fontId="45" fillId="17" borderId="132" xfId="3" applyFont="1" applyFill="1" applyBorder="1" applyAlignment="1">
      <alignment horizontal="right" vertical="center"/>
    </xf>
    <xf numFmtId="179" fontId="19" fillId="0" borderId="132" xfId="3" applyNumberFormat="1" applyFont="1" applyBorder="1" applyAlignment="1">
      <alignment horizontal="left" vertical="center"/>
    </xf>
    <xf numFmtId="0" fontId="2" fillId="0" borderId="135" xfId="3" applyFont="1" applyBorder="1" applyAlignment="1">
      <alignment horizontal="center" vertical="center"/>
    </xf>
    <xf numFmtId="0" fontId="2" fillId="0" borderId="136" xfId="3" applyFont="1" applyBorder="1" applyAlignment="1">
      <alignment horizontal="center" vertical="center"/>
    </xf>
    <xf numFmtId="0" fontId="2" fillId="0" borderId="139" xfId="3" applyFont="1" applyBorder="1" applyAlignment="1">
      <alignment horizontal="centerContinuous" vertical="center"/>
    </xf>
    <xf numFmtId="0" fontId="2" fillId="0" borderId="140" xfId="3" applyFont="1" applyBorder="1" applyAlignment="1">
      <alignment horizontal="centerContinuous" vertical="center"/>
    </xf>
    <xf numFmtId="0" fontId="2" fillId="0" borderId="140" xfId="3" applyFont="1" applyBorder="1" applyAlignment="1">
      <alignment horizontal="center" vertical="center"/>
    </xf>
    <xf numFmtId="0" fontId="2" fillId="0" borderId="141" xfId="3" applyFont="1" applyBorder="1" applyAlignment="1">
      <alignment horizontal="center" vertical="center"/>
    </xf>
    <xf numFmtId="0" fontId="2" fillId="0" borderId="38" xfId="3" applyFont="1" applyBorder="1" applyAlignment="1">
      <alignment horizontal="center" vertical="center"/>
    </xf>
    <xf numFmtId="0" fontId="2" fillId="0" borderId="142" xfId="3" applyFont="1" applyBorder="1" applyAlignment="1">
      <alignment horizontal="center" vertical="center"/>
    </xf>
    <xf numFmtId="179" fontId="51" fillId="0" borderId="46" xfId="3" applyNumberFormat="1" applyFont="1" applyBorder="1" applyAlignment="1">
      <alignment horizontal="left" vertical="center"/>
    </xf>
    <xf numFmtId="179" fontId="51" fillId="16" borderId="46" xfId="3" applyNumberFormat="1" applyFont="1" applyFill="1" applyBorder="1" applyAlignment="1">
      <alignment horizontal="left" vertical="center"/>
    </xf>
    <xf numFmtId="179" fontId="51" fillId="17" borderId="46" xfId="3" applyNumberFormat="1" applyFont="1" applyFill="1" applyBorder="1" applyAlignment="1">
      <alignment horizontal="left" vertical="center"/>
    </xf>
    <xf numFmtId="179" fontId="52" fillId="0" borderId="46" xfId="3" applyNumberFormat="1" applyFont="1" applyBorder="1" applyAlignment="1">
      <alignment horizontal="left" vertical="center"/>
    </xf>
    <xf numFmtId="179" fontId="52" fillId="17" borderId="46" xfId="3" applyNumberFormat="1" applyFont="1" applyFill="1" applyBorder="1" applyAlignment="1">
      <alignment horizontal="left" vertical="center"/>
    </xf>
    <xf numFmtId="0" fontId="40" fillId="9" borderId="0" xfId="3" applyFont="1" applyFill="1" applyAlignment="1">
      <alignment horizontal="right" vertical="center"/>
    </xf>
    <xf numFmtId="0" fontId="19" fillId="0" borderId="13" xfId="3" applyFont="1" applyBorder="1" applyAlignment="1">
      <alignment horizontal="center" vertical="center"/>
    </xf>
    <xf numFmtId="179" fontId="52" fillId="0" borderId="13" xfId="3" applyNumberFormat="1" applyFont="1" applyBorder="1" applyAlignment="1">
      <alignment horizontal="left" vertical="center"/>
    </xf>
    <xf numFmtId="0" fontId="40" fillId="9" borderId="134" xfId="3" applyFont="1" applyFill="1" applyBorder="1" applyAlignment="1">
      <alignment horizontal="right" vertical="center"/>
    </xf>
    <xf numFmtId="0" fontId="45" fillId="0" borderId="23" xfId="3" applyFont="1" applyBorder="1" applyAlignment="1">
      <alignment horizontal="right" vertical="center"/>
    </xf>
    <xf numFmtId="0" fontId="1" fillId="0" borderId="132" xfId="3" applyBorder="1"/>
    <xf numFmtId="0" fontId="40" fillId="17" borderId="132" xfId="3" applyFont="1" applyFill="1" applyBorder="1" applyAlignment="1">
      <alignment horizontal="right" vertical="center"/>
    </xf>
    <xf numFmtId="0" fontId="41" fillId="17" borderId="23" xfId="3" applyFont="1" applyFill="1" applyBorder="1" applyAlignment="1">
      <alignment horizontal="right"/>
    </xf>
    <xf numFmtId="0" fontId="40" fillId="0" borderId="0" xfId="3" applyFont="1" applyAlignment="1">
      <alignment horizontal="right" vertical="center"/>
    </xf>
    <xf numFmtId="0" fontId="41" fillId="0" borderId="133" xfId="3" applyFont="1" applyBorder="1" applyAlignment="1">
      <alignment horizontal="right" vertical="center"/>
    </xf>
    <xf numFmtId="0" fontId="40" fillId="0" borderId="143" xfId="3" applyFont="1" applyBorder="1" applyAlignment="1">
      <alignment horizontal="right" vertical="center"/>
    </xf>
    <xf numFmtId="0" fontId="40" fillId="16" borderId="133" xfId="3" applyFont="1" applyFill="1" applyBorder="1" applyAlignment="1">
      <alignment horizontal="right" vertical="center"/>
    </xf>
    <xf numFmtId="0" fontId="1" fillId="0" borderId="24" xfId="3" applyBorder="1"/>
    <xf numFmtId="0" fontId="40" fillId="0" borderId="24" xfId="3" applyFont="1" applyBorder="1" applyAlignment="1">
      <alignment horizontal="right" vertical="center"/>
    </xf>
    <xf numFmtId="0" fontId="2" fillId="0" borderId="144" xfId="3" applyFont="1" applyBorder="1" applyAlignment="1">
      <alignment horizontal="center" vertical="center"/>
    </xf>
    <xf numFmtId="0" fontId="40" fillId="16" borderId="147" xfId="3" applyFont="1" applyFill="1" applyBorder="1" applyAlignment="1">
      <alignment horizontal="right" vertical="center"/>
    </xf>
    <xf numFmtId="0" fontId="40" fillId="17" borderId="147" xfId="3" applyFont="1" applyFill="1" applyBorder="1" applyAlignment="1">
      <alignment horizontal="right" vertical="center"/>
    </xf>
    <xf numFmtId="0" fontId="40" fillId="0" borderId="147" xfId="3" applyFont="1" applyBorder="1" applyAlignment="1">
      <alignment horizontal="right" vertical="center"/>
    </xf>
    <xf numFmtId="0" fontId="41" fillId="17" borderId="22" xfId="3" applyFont="1" applyFill="1" applyBorder="1" applyAlignment="1">
      <alignment horizontal="right" vertical="center"/>
    </xf>
    <xf numFmtId="0" fontId="40" fillId="0" borderId="148" xfId="3" applyFont="1" applyBorder="1" applyAlignment="1">
      <alignment horizontal="right" vertical="center"/>
    </xf>
    <xf numFmtId="179" fontId="52" fillId="17" borderId="149" xfId="3" applyNumberFormat="1" applyFont="1" applyFill="1" applyBorder="1" applyAlignment="1">
      <alignment horizontal="left" vertical="center"/>
    </xf>
    <xf numFmtId="179" fontId="53" fillId="0" borderId="46" xfId="3" applyNumberFormat="1" applyFont="1" applyBorder="1" applyAlignment="1">
      <alignment horizontal="left" vertical="center"/>
    </xf>
    <xf numFmtId="179" fontId="53" fillId="16" borderId="46" xfId="3" applyNumberFormat="1" applyFont="1" applyFill="1" applyBorder="1" applyAlignment="1">
      <alignment horizontal="left" vertical="center"/>
    </xf>
    <xf numFmtId="179" fontId="53" fillId="17" borderId="46" xfId="3" applyNumberFormat="1" applyFont="1" applyFill="1" applyBorder="1" applyAlignment="1">
      <alignment horizontal="left" vertical="center"/>
    </xf>
    <xf numFmtId="179" fontId="53" fillId="0" borderId="150" xfId="3" applyNumberFormat="1" applyFont="1" applyBorder="1" applyAlignment="1">
      <alignment horizontal="left" vertical="center"/>
    </xf>
    <xf numFmtId="179" fontId="53" fillId="17" borderId="25" xfId="3" applyNumberFormat="1" applyFont="1" applyFill="1" applyBorder="1" applyAlignment="1">
      <alignment horizontal="left" vertical="center"/>
    </xf>
    <xf numFmtId="179" fontId="53" fillId="0" borderId="25" xfId="3" applyNumberFormat="1" applyFont="1" applyBorder="1" applyAlignment="1">
      <alignment horizontal="left" vertical="center"/>
    </xf>
    <xf numFmtId="0" fontId="41" fillId="17" borderId="132" xfId="3" applyFont="1" applyFill="1" applyBorder="1"/>
    <xf numFmtId="0" fontId="1" fillId="3" borderId="18" xfId="3" applyFill="1" applyBorder="1" applyAlignment="1">
      <alignment horizontal="center" shrinkToFit="1"/>
    </xf>
    <xf numFmtId="0" fontId="40" fillId="16" borderId="75" xfId="3" applyFont="1" applyFill="1" applyBorder="1" applyAlignment="1">
      <alignment horizontal="right" vertical="center"/>
    </xf>
    <xf numFmtId="0" fontId="2" fillId="0" borderId="61" xfId="3" applyFont="1" applyBorder="1" applyAlignment="1">
      <alignment horizontal="center" vertical="center"/>
    </xf>
    <xf numFmtId="0" fontId="2" fillId="0" borderId="154" xfId="3" applyFont="1" applyBorder="1" applyAlignment="1">
      <alignment horizontal="center" vertical="center"/>
    </xf>
    <xf numFmtId="0" fontId="2" fillId="0" borderId="155" xfId="3" applyFont="1" applyBorder="1" applyAlignment="1">
      <alignment horizontal="center" vertical="center"/>
    </xf>
    <xf numFmtId="0" fontId="2" fillId="0" borderId="156" xfId="3" applyFont="1" applyBorder="1" applyAlignment="1">
      <alignment horizontal="center" vertical="center"/>
    </xf>
    <xf numFmtId="0" fontId="2" fillId="0" borderId="157" xfId="3" applyFont="1" applyBorder="1" applyAlignment="1">
      <alignment horizontal="center" vertical="center"/>
    </xf>
    <xf numFmtId="0" fontId="2" fillId="0" borderId="158" xfId="3" applyFont="1" applyBorder="1" applyAlignment="1">
      <alignment horizontal="center" vertical="center"/>
    </xf>
    <xf numFmtId="0" fontId="2" fillId="0" borderId="159" xfId="3" applyFont="1" applyBorder="1"/>
    <xf numFmtId="0" fontId="2" fillId="0" borderId="30" xfId="3" applyFont="1" applyBorder="1" applyAlignment="1">
      <alignment horizontal="center" vertical="center" wrapText="1" shrinkToFit="1"/>
    </xf>
    <xf numFmtId="0" fontId="2" fillId="0" borderId="3" xfId="3" applyFont="1" applyBorder="1" applyAlignment="1">
      <alignment horizontal="center" vertical="center" wrapText="1"/>
    </xf>
    <xf numFmtId="0" fontId="2" fillId="0" borderId="6" xfId="3" applyFont="1" applyBorder="1" applyAlignment="1">
      <alignment horizontal="center" vertical="center"/>
    </xf>
    <xf numFmtId="0" fontId="2" fillId="0" borderId="5" xfId="3" applyFont="1" applyBorder="1" applyAlignment="1">
      <alignment horizontal="center" vertical="center"/>
    </xf>
    <xf numFmtId="0" fontId="2" fillId="0" borderId="131" xfId="3" applyFont="1" applyBorder="1" applyAlignment="1">
      <alignment horizontal="center" vertical="center"/>
    </xf>
    <xf numFmtId="0" fontId="6" fillId="0" borderId="0" xfId="3" applyFont="1" applyAlignment="1">
      <alignment horizontal="center" vertical="center"/>
    </xf>
    <xf numFmtId="0" fontId="2" fillId="0" borderId="27" xfId="3" applyFont="1" applyBorder="1" applyAlignment="1">
      <alignment horizontal="center" vertical="center"/>
    </xf>
    <xf numFmtId="0" fontId="2" fillId="0" borderId="115" xfId="3" applyFont="1" applyBorder="1" applyAlignment="1">
      <alignment horizontal="center" vertical="center"/>
    </xf>
    <xf numFmtId="0" fontId="2" fillId="0" borderId="116" xfId="3" applyFont="1" applyBorder="1" applyAlignment="1">
      <alignment horizontal="center" vertical="center"/>
    </xf>
    <xf numFmtId="0" fontId="2" fillId="0" borderId="117" xfId="3" applyFont="1" applyBorder="1" applyAlignment="1">
      <alignment horizontal="center" vertical="center"/>
    </xf>
    <xf numFmtId="0" fontId="2" fillId="0" borderId="94" xfId="3" applyFont="1" applyBorder="1" applyAlignment="1">
      <alignment horizontal="center" vertical="center"/>
    </xf>
    <xf numFmtId="0" fontId="2" fillId="0" borderId="95" xfId="3" applyFont="1" applyBorder="1" applyAlignment="1">
      <alignment horizontal="center" vertical="center"/>
    </xf>
    <xf numFmtId="0" fontId="2" fillId="0" borderId="151" xfId="3" applyFont="1" applyBorder="1" applyAlignment="1">
      <alignment horizontal="center" vertical="center"/>
    </xf>
    <xf numFmtId="0" fontId="2" fillId="0" borderId="152" xfId="3" applyFont="1" applyBorder="1" applyAlignment="1">
      <alignment horizontal="center" vertical="center"/>
    </xf>
    <xf numFmtId="0" fontId="2" fillId="0" borderId="153" xfId="3" applyFont="1" applyBorder="1" applyAlignment="1">
      <alignment horizontal="center" vertical="center"/>
    </xf>
    <xf numFmtId="0" fontId="2" fillId="0" borderId="128" xfId="3" applyFont="1" applyBorder="1" applyAlignment="1">
      <alignment horizontal="center" vertical="center"/>
    </xf>
    <xf numFmtId="0" fontId="2" fillId="0" borderId="145" xfId="3" applyFont="1" applyBorder="1" applyAlignment="1">
      <alignment horizontal="center" vertical="center"/>
    </xf>
    <xf numFmtId="0" fontId="2" fillId="0" borderId="29" xfId="3" applyFont="1" applyBorder="1" applyAlignment="1">
      <alignment horizontal="center" vertical="center"/>
    </xf>
    <xf numFmtId="0" fontId="2" fillId="0" borderId="146" xfId="3" applyFont="1" applyBorder="1" applyAlignment="1">
      <alignment horizontal="center" vertical="center"/>
    </xf>
    <xf numFmtId="0" fontId="1" fillId="0" borderId="13" xfId="3" applyBorder="1" applyAlignment="1">
      <alignment vertical="center" wrapText="1"/>
    </xf>
    <xf numFmtId="0" fontId="1" fillId="0" borderId="13" xfId="3" applyBorder="1" applyAlignment="1">
      <alignment vertical="center"/>
    </xf>
    <xf numFmtId="0" fontId="1" fillId="0" borderId="0" xfId="3" applyAlignment="1">
      <alignment vertical="center"/>
    </xf>
    <xf numFmtId="0" fontId="1" fillId="7" borderId="13" xfId="3" applyFill="1" applyBorder="1" applyAlignment="1">
      <alignment vertical="center" wrapText="1"/>
    </xf>
    <xf numFmtId="0" fontId="1" fillId="7" borderId="13" xfId="3" applyFill="1" applyBorder="1" applyAlignment="1">
      <alignment vertical="center"/>
    </xf>
    <xf numFmtId="0" fontId="1" fillId="7" borderId="0" xfId="3" applyFill="1" applyAlignment="1">
      <alignment vertical="center"/>
    </xf>
    <xf numFmtId="0" fontId="24" fillId="0" borderId="0" xfId="3" applyFont="1" applyAlignment="1">
      <alignment horizontal="left"/>
    </xf>
    <xf numFmtId="0" fontId="1" fillId="6" borderId="13" xfId="3" applyFill="1" applyBorder="1" applyAlignment="1">
      <alignment vertical="center" wrapText="1"/>
    </xf>
    <xf numFmtId="0" fontId="1" fillId="6" borderId="13" xfId="3" applyFill="1" applyBorder="1" applyAlignment="1">
      <alignment vertical="center"/>
    </xf>
    <xf numFmtId="0" fontId="1" fillId="6" borderId="0" xfId="3" applyFill="1" applyAlignment="1">
      <alignment vertical="center"/>
    </xf>
    <xf numFmtId="0" fontId="0" fillId="0" borderId="10" xfId="0" applyBorder="1" applyAlignment="1">
      <alignment horizontal="center" vertical="center"/>
    </xf>
    <xf numFmtId="0" fontId="2" fillId="0" borderId="138" xfId="3" applyFont="1" applyBorder="1" applyAlignment="1">
      <alignment horizontal="center" vertical="center"/>
    </xf>
    <xf numFmtId="0" fontId="2" fillId="0" borderId="137" xfId="3" applyFont="1" applyBorder="1" applyAlignment="1">
      <alignment horizontal="center" vertical="center"/>
    </xf>
    <xf numFmtId="0" fontId="14" fillId="0" borderId="79" xfId="7" applyFont="1" applyBorder="1" applyAlignment="1">
      <alignment horizontal="center" vertical="center" textRotation="255" shrinkToFit="1"/>
    </xf>
    <xf numFmtId="0" fontId="14" fillId="0" borderId="80" xfId="7" applyFont="1" applyBorder="1" applyAlignment="1">
      <alignment horizontal="center" vertical="center" textRotation="255" shrinkToFit="1"/>
    </xf>
    <xf numFmtId="0" fontId="14" fillId="0" borderId="82" xfId="7" applyFont="1" applyBorder="1" applyAlignment="1">
      <alignment horizontal="center" vertical="center" textRotation="255" shrinkToFit="1"/>
    </xf>
    <xf numFmtId="0" fontId="15" fillId="0" borderId="83" xfId="7" applyFont="1" applyBorder="1" applyAlignment="1">
      <alignment horizontal="center" vertical="center"/>
    </xf>
    <xf numFmtId="0" fontId="15" fillId="0" borderId="51" xfId="7" applyFont="1" applyBorder="1" applyAlignment="1">
      <alignment horizontal="center" vertical="center"/>
    </xf>
    <xf numFmtId="0" fontId="15" fillId="0" borderId="79" xfId="7" applyFont="1" applyBorder="1" applyAlignment="1">
      <alignment horizontal="center" vertical="center" textRotation="255" shrinkToFit="1"/>
    </xf>
    <xf numFmtId="0" fontId="15" fillId="0" borderId="80" xfId="7" applyFont="1" applyBorder="1" applyAlignment="1">
      <alignment horizontal="center" vertical="center" textRotation="255" shrinkToFit="1"/>
    </xf>
    <xf numFmtId="0" fontId="15" fillId="0" borderId="81" xfId="7" applyFont="1" applyBorder="1" applyAlignment="1">
      <alignment horizontal="center" vertical="center" textRotation="255" shrinkToFit="1"/>
    </xf>
    <xf numFmtId="0" fontId="28" fillId="0" borderId="79" xfId="7" applyFont="1" applyBorder="1" applyAlignment="1">
      <alignment horizontal="center" vertical="center" textRotation="255" wrapText="1" shrinkToFit="1"/>
    </xf>
    <xf numFmtId="0" fontId="28" fillId="0" borderId="80" xfId="7" applyFont="1" applyBorder="1" applyAlignment="1">
      <alignment horizontal="center" vertical="center" textRotation="255" shrinkToFit="1"/>
    </xf>
    <xf numFmtId="0" fontId="28" fillId="0" borderId="81" xfId="7" applyFont="1" applyBorder="1" applyAlignment="1">
      <alignment horizontal="center" vertical="center" textRotation="255" shrinkToFit="1"/>
    </xf>
    <xf numFmtId="0" fontId="29" fillId="0" borderId="79" xfId="7" applyFont="1" applyBorder="1" applyAlignment="1">
      <alignment horizontal="center" vertical="center" textRotation="255" wrapText="1" shrinkToFit="1"/>
    </xf>
    <xf numFmtId="0" fontId="29" fillId="0" borderId="80" xfId="7" applyFont="1" applyBorder="1" applyAlignment="1">
      <alignment horizontal="center" vertical="center" textRotation="255" shrinkToFit="1"/>
    </xf>
    <xf numFmtId="0" fontId="29" fillId="0" borderId="81" xfId="7" applyFont="1" applyBorder="1" applyAlignment="1">
      <alignment horizontal="center" vertical="center" textRotation="255" shrinkToFit="1"/>
    </xf>
    <xf numFmtId="0" fontId="15" fillId="0" borderId="79" xfId="7" applyFont="1" applyBorder="1" applyAlignment="1">
      <alignment horizontal="center" vertical="center" textRotation="255" wrapText="1" shrinkToFit="1"/>
    </xf>
    <xf numFmtId="0" fontId="27" fillId="0" borderId="26" xfId="7" applyFont="1" applyBorder="1" applyAlignment="1">
      <alignment horizontal="center" vertical="center" textRotation="255" wrapText="1" shrinkToFit="1"/>
    </xf>
    <xf numFmtId="0" fontId="27" fillId="0" borderId="17" xfId="7" applyFont="1" applyBorder="1" applyAlignment="1">
      <alignment horizontal="center" vertical="center" textRotation="255" shrinkToFit="1"/>
    </xf>
    <xf numFmtId="0" fontId="27" fillId="0" borderId="82" xfId="7" applyFont="1" applyBorder="1" applyAlignment="1">
      <alignment horizontal="center" vertical="center" textRotation="255" shrinkToFit="1"/>
    </xf>
    <xf numFmtId="0" fontId="17" fillId="0" borderId="0" xfId="7" applyFont="1" applyAlignment="1">
      <alignment horizontal="center"/>
    </xf>
    <xf numFmtId="0" fontId="15" fillId="0" borderId="84" xfId="7" applyFont="1" applyBorder="1" applyAlignment="1">
      <alignment horizontal="center" vertical="center"/>
    </xf>
    <xf numFmtId="0" fontId="15" fillId="0" borderId="39" xfId="7" applyFont="1" applyBorder="1" applyAlignment="1">
      <alignment horizontal="center" vertical="center"/>
    </xf>
    <xf numFmtId="0" fontId="15" fillId="0" borderId="85" xfId="7" applyFont="1" applyBorder="1" applyAlignment="1">
      <alignment horizontal="center" vertical="center"/>
    </xf>
    <xf numFmtId="0" fontId="15" fillId="0" borderId="56" xfId="7" applyFont="1" applyBorder="1" applyAlignment="1">
      <alignment horizontal="center" vertical="center"/>
    </xf>
    <xf numFmtId="0" fontId="15" fillId="0" borderId="11" xfId="7" applyFont="1" applyBorder="1" applyAlignment="1">
      <alignment horizontal="center" vertical="center"/>
    </xf>
    <xf numFmtId="0" fontId="15" fillId="0" borderId="52" xfId="7" applyFont="1" applyBorder="1" applyAlignment="1">
      <alignment horizontal="center" vertical="center"/>
    </xf>
    <xf numFmtId="0" fontId="15" fillId="0" borderId="86" xfId="7" applyFont="1" applyBorder="1" applyAlignment="1">
      <alignment horizontal="center" vertical="center"/>
    </xf>
    <xf numFmtId="0" fontId="15" fillId="0" borderId="87" xfId="7" applyFont="1" applyBorder="1" applyAlignment="1">
      <alignment horizontal="center" vertical="center"/>
    </xf>
    <xf numFmtId="0" fontId="15" fillId="0" borderId="88" xfId="7" applyFont="1" applyBorder="1" applyAlignment="1">
      <alignment horizontal="center" vertical="center"/>
    </xf>
    <xf numFmtId="0" fontId="15" fillId="0" borderId="42" xfId="7" applyFont="1" applyBorder="1" applyAlignment="1">
      <alignment horizontal="center" vertical="center"/>
    </xf>
    <xf numFmtId="0" fontId="15" fillId="0" borderId="89" xfId="7" applyFont="1" applyBorder="1" applyAlignment="1">
      <alignment horizontal="left" vertical="center" wrapText="1" indent="1"/>
    </xf>
    <xf numFmtId="0" fontId="15" fillId="0" borderId="90" xfId="7" applyFont="1" applyBorder="1" applyAlignment="1">
      <alignment horizontal="left" vertical="center" wrapText="1" indent="1"/>
    </xf>
    <xf numFmtId="0" fontId="15" fillId="0" borderId="91" xfId="7" applyFont="1" applyBorder="1" applyAlignment="1">
      <alignment horizontal="left" vertical="center" wrapText="1" indent="1"/>
    </xf>
    <xf numFmtId="0" fontId="15" fillId="0" borderId="92" xfId="7" applyFont="1" applyBorder="1" applyAlignment="1">
      <alignment horizontal="left" vertical="center" wrapText="1" indent="1"/>
    </xf>
    <xf numFmtId="0" fontId="27" fillId="0" borderId="77" xfId="7" applyFont="1" applyBorder="1" applyAlignment="1">
      <alignment horizontal="center" vertical="center" textRotation="255" wrapText="1" shrinkToFit="1"/>
    </xf>
    <xf numFmtId="0" fontId="27" fillId="0" borderId="93" xfId="7" applyFont="1" applyBorder="1" applyAlignment="1">
      <alignment horizontal="center" vertical="center" textRotation="255" shrinkToFit="1"/>
    </xf>
    <xf numFmtId="0" fontId="27" fillId="0" borderId="12" xfId="7" applyFont="1" applyBorder="1" applyAlignment="1">
      <alignment horizontal="center" vertical="center" textRotation="255" shrinkToFit="1"/>
    </xf>
    <xf numFmtId="0" fontId="31" fillId="0" borderId="14" xfId="6" applyFont="1" applyBorder="1" applyAlignment="1">
      <alignment horizontal="center" vertical="center" shrinkToFit="1"/>
    </xf>
    <xf numFmtId="0" fontId="31" fillId="0" borderId="18" xfId="6" applyFont="1" applyBorder="1" applyAlignment="1">
      <alignment horizontal="center" vertical="center" shrinkToFit="1"/>
    </xf>
    <xf numFmtId="0" fontId="31" fillId="0" borderId="21" xfId="6" applyFont="1" applyBorder="1" applyAlignment="1">
      <alignment horizontal="center" vertical="center" shrinkToFit="1"/>
    </xf>
    <xf numFmtId="0" fontId="31" fillId="0" borderId="20" xfId="6" applyFont="1" applyBorder="1" applyAlignment="1">
      <alignment horizontal="center" vertical="center" shrinkToFit="1"/>
    </xf>
    <xf numFmtId="0" fontId="31" fillId="0" borderId="78" xfId="6" applyFont="1" applyBorder="1" applyAlignment="1">
      <alignment horizontal="center" vertical="center" shrinkToFit="1"/>
    </xf>
    <xf numFmtId="0" fontId="31" fillId="0" borderId="44" xfId="6" applyFont="1" applyBorder="1" applyAlignment="1">
      <alignment horizontal="center" vertical="center" shrinkToFit="1"/>
    </xf>
    <xf numFmtId="0" fontId="31" fillId="0" borderId="76" xfId="6" applyFont="1" applyBorder="1" applyAlignment="1">
      <alignment horizontal="center" vertical="center" shrinkToFit="1"/>
    </xf>
    <xf numFmtId="0" fontId="31" fillId="0" borderId="19" xfId="6" applyFont="1" applyBorder="1" applyAlignment="1">
      <alignment horizontal="center" vertical="center" shrinkToFit="1"/>
    </xf>
  </cellXfs>
  <cellStyles count="11">
    <cellStyle name="桁区切り 2" xfId="1" xr:uid="{00000000-0005-0000-0000-000000000000}"/>
    <cellStyle name="桁区切り 3" xfId="2" xr:uid="{00000000-0005-0000-0000-000001000000}"/>
    <cellStyle name="標準" xfId="0" builtinId="0"/>
    <cellStyle name="標準 2" xfId="3" xr:uid="{00000000-0005-0000-0000-000003000000}"/>
    <cellStyle name="標準 2 2" xfId="4" xr:uid="{00000000-0005-0000-0000-000004000000}"/>
    <cellStyle name="標準 3" xfId="5" xr:uid="{00000000-0005-0000-0000-000005000000}"/>
    <cellStyle name="標準 4" xfId="6" xr:uid="{00000000-0005-0000-0000-000006000000}"/>
    <cellStyle name="標準 5" xfId="7" xr:uid="{00000000-0005-0000-0000-000007000000}"/>
    <cellStyle name="標準 6" xfId="8" xr:uid="{00000000-0005-0000-0000-000008000000}"/>
    <cellStyle name="標準_設計書" xfId="9" xr:uid="{00000000-0005-0000-0000-00000A000000}"/>
    <cellStyle name="未定義" xfId="10" xr:uid="{00000000-0005-0000-0000-00000B000000}"/>
  </cellStyles>
  <dxfs count="28">
    <dxf>
      <font>
        <color rgb="FF0066FF"/>
      </font>
      <fill>
        <patternFill>
          <bgColor theme="0" tint="-0.14996795556505021"/>
        </patternFill>
      </fill>
    </dxf>
    <dxf>
      <font>
        <strike val="0"/>
        <color rgb="FFFF0000"/>
      </font>
      <numFmt numFmtId="178" formatCode="aaa"/>
      <fill>
        <patternFill>
          <bgColor theme="0" tint="-0.14996795556505021"/>
        </patternFill>
      </fill>
    </dxf>
    <dxf>
      <font>
        <color rgb="FFFF0000"/>
      </font>
      <fill>
        <patternFill>
          <bgColor theme="0" tint="-0.14996795556505021"/>
        </patternFill>
      </fill>
    </dxf>
    <dxf>
      <font>
        <color rgb="FFFF0000"/>
      </font>
      <fill>
        <patternFill>
          <bgColor theme="0" tint="-0.14996795556505021"/>
        </patternFill>
      </fill>
    </dxf>
    <dxf>
      <font>
        <color rgb="FF000099"/>
      </font>
      <fill>
        <patternFill>
          <bgColor theme="0" tint="-0.14996795556505021"/>
        </patternFill>
      </fill>
    </dxf>
    <dxf>
      <font>
        <color rgb="FFFF0000"/>
      </font>
      <fill>
        <patternFill>
          <bgColor theme="0" tint="-0.14996795556505021"/>
        </patternFill>
      </fill>
    </dxf>
    <dxf>
      <font>
        <color rgb="FFFF0000"/>
      </font>
      <fill>
        <patternFill>
          <bgColor theme="0" tint="-0.14996795556505021"/>
        </patternFill>
      </fill>
    </dxf>
    <dxf>
      <font>
        <color rgb="FFFF0000"/>
      </font>
      <fill>
        <patternFill>
          <bgColor theme="0" tint="-0.14996795556505021"/>
        </patternFill>
      </fill>
    </dxf>
    <dxf>
      <font>
        <color rgb="FF000099"/>
      </font>
      <fill>
        <patternFill>
          <bgColor theme="0" tint="-0.14996795556505021"/>
        </patternFill>
      </fill>
    </dxf>
    <dxf>
      <font>
        <color rgb="FFFF0000"/>
      </font>
    </dxf>
    <dxf>
      <font>
        <color rgb="FF3366FF"/>
      </font>
      <fill>
        <patternFill>
          <bgColor theme="0" tint="-0.14996795556505021"/>
        </patternFill>
      </fill>
    </dxf>
    <dxf>
      <font>
        <color rgb="FFFF0000"/>
      </font>
      <fill>
        <patternFill>
          <bgColor theme="0" tint="-0.14996795556505021"/>
        </patternFill>
      </fill>
    </dxf>
    <dxf>
      <font>
        <color rgb="FFFF0000"/>
      </font>
      <fill>
        <patternFill>
          <bgColor theme="0" tint="-0.14996795556505021"/>
        </patternFill>
      </fill>
    </dxf>
    <dxf>
      <font>
        <color rgb="FF000099"/>
      </font>
      <fill>
        <patternFill>
          <bgColor theme="0" tint="-0.14996795556505021"/>
        </patternFill>
      </fill>
    </dxf>
    <dxf>
      <font>
        <color rgb="FFFF0000"/>
      </font>
      <fill>
        <patternFill>
          <bgColor theme="0" tint="-0.14996795556505021"/>
        </patternFill>
      </fill>
    </dxf>
    <dxf>
      <font>
        <color rgb="FFFF0000"/>
      </font>
      <fill>
        <patternFill>
          <bgColor theme="0" tint="-0.14996795556505021"/>
        </patternFill>
      </fill>
    </dxf>
    <dxf>
      <font>
        <color rgb="FFFF0000"/>
      </font>
      <fill>
        <patternFill>
          <bgColor theme="0" tint="-0.14996795556505021"/>
        </patternFill>
      </fill>
    </dxf>
    <dxf>
      <font>
        <color rgb="FFFF0000"/>
      </font>
      <fill>
        <patternFill>
          <bgColor theme="0" tint="-0.14996795556505021"/>
        </patternFill>
      </fill>
    </dxf>
    <dxf>
      <font>
        <color rgb="FFFF0000"/>
      </font>
      <fill>
        <patternFill>
          <bgColor theme="0" tint="-0.14996795556505021"/>
        </patternFill>
      </fill>
    </dxf>
    <dxf>
      <font>
        <color rgb="FF000099"/>
      </font>
      <fill>
        <patternFill>
          <bgColor theme="0" tint="-0.14996795556505021"/>
        </patternFill>
      </fill>
    </dxf>
    <dxf>
      <font>
        <color rgb="FF000099"/>
      </font>
      <fill>
        <patternFill>
          <bgColor theme="0" tint="-0.14996795556505021"/>
        </patternFill>
      </fill>
    </dxf>
    <dxf>
      <font>
        <color rgb="FFFF0000"/>
      </font>
    </dxf>
    <dxf>
      <font>
        <color rgb="FF3366FF"/>
      </font>
      <fill>
        <patternFill>
          <bgColor theme="0" tint="-0.14996795556505021"/>
        </patternFill>
      </fill>
    </dxf>
    <dxf>
      <font>
        <color rgb="FFFF0000"/>
      </font>
      <fill>
        <patternFill>
          <bgColor theme="0" tint="-0.14996795556505021"/>
        </patternFill>
      </fill>
    </dxf>
    <dxf>
      <font>
        <color rgb="FFFF0000"/>
      </font>
      <fill>
        <patternFill>
          <bgColor theme="0" tint="-0.14996795556505021"/>
        </patternFill>
      </fill>
    </dxf>
    <dxf>
      <font>
        <color rgb="FF0066FF"/>
      </font>
      <fill>
        <patternFill>
          <bgColor theme="0" tint="-0.14996795556505021"/>
        </patternFill>
      </fill>
    </dxf>
    <dxf>
      <font>
        <strike val="0"/>
        <color rgb="FFFF0000"/>
      </font>
      <numFmt numFmtId="178" formatCode="aaa"/>
      <fill>
        <patternFill>
          <bgColor theme="0" tint="-0.14996795556505021"/>
        </patternFill>
      </fill>
    </dxf>
    <dxf>
      <font>
        <color rgb="FFFF0000"/>
      </font>
      <fill>
        <patternFill>
          <bgColor theme="0" tint="-0.14996795556505021"/>
        </patternFill>
      </fill>
    </dxf>
  </dxfs>
  <tableStyles count="0" defaultTableStyle="TableStyleMedium9" defaultPivotStyle="PivotStyleLight16"/>
  <colors>
    <mruColors>
      <color rgb="FFFFCC99"/>
      <color rgb="FF00FF00"/>
      <color rgb="FFFFCCCC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649941</xdr:colOff>
      <xdr:row>0</xdr:row>
      <xdr:rowOff>179295</xdr:rowOff>
    </xdr:from>
    <xdr:to>
      <xdr:col>22</xdr:col>
      <xdr:colOff>1434352</xdr:colOff>
      <xdr:row>2</xdr:row>
      <xdr:rowOff>11206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ADCEAFA4-490E-7B40-AE8C-EBCA04E392F2}"/>
            </a:ext>
          </a:extLst>
        </xdr:cNvPr>
        <xdr:cNvSpPr/>
      </xdr:nvSpPr>
      <xdr:spPr>
        <a:xfrm>
          <a:off x="12841941" y="179295"/>
          <a:ext cx="784411" cy="313764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b="1">
              <a:solidFill>
                <a:sysClr val="windowText" lastClr="000000"/>
              </a:solidFill>
            </a:rPr>
            <a:t>別紙３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190500</xdr:colOff>
      <xdr:row>0</xdr:row>
      <xdr:rowOff>112058</xdr:rowOff>
    </xdr:from>
    <xdr:to>
      <xdr:col>12</xdr:col>
      <xdr:colOff>302558</xdr:colOff>
      <xdr:row>1</xdr:row>
      <xdr:rowOff>123263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9BC5BABD-A592-4144-91C8-246338218B7A}"/>
            </a:ext>
          </a:extLst>
        </xdr:cNvPr>
        <xdr:cNvSpPr/>
      </xdr:nvSpPr>
      <xdr:spPr>
        <a:xfrm>
          <a:off x="6084794" y="112058"/>
          <a:ext cx="784411" cy="313764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b="1">
              <a:solidFill>
                <a:sysClr val="windowText" lastClr="000000"/>
              </a:solidFill>
            </a:rPr>
            <a:t>別紙３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95250</xdr:colOff>
      <xdr:row>0</xdr:row>
      <xdr:rowOff>28575</xdr:rowOff>
    </xdr:from>
    <xdr:to>
      <xdr:col>15</xdr:col>
      <xdr:colOff>403411</xdr:colOff>
      <xdr:row>0</xdr:row>
      <xdr:rowOff>276225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246E1B72-7CB8-436D-A2F1-51A288D05302}"/>
            </a:ext>
          </a:extLst>
        </xdr:cNvPr>
        <xdr:cNvSpPr/>
      </xdr:nvSpPr>
      <xdr:spPr>
        <a:xfrm>
          <a:off x="7610475" y="28575"/>
          <a:ext cx="784411" cy="247650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b="1">
              <a:solidFill>
                <a:sysClr val="windowText" lastClr="000000"/>
              </a:solidFill>
            </a:rPr>
            <a:t>別紙３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661148</xdr:colOff>
      <xdr:row>0</xdr:row>
      <xdr:rowOff>145676</xdr:rowOff>
    </xdr:from>
    <xdr:to>
      <xdr:col>22</xdr:col>
      <xdr:colOff>1445559</xdr:colOff>
      <xdr:row>1</xdr:row>
      <xdr:rowOff>257734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E1FB906A-FB76-4DBB-A7E3-9F9AB9965FE9}"/>
            </a:ext>
          </a:extLst>
        </xdr:cNvPr>
        <xdr:cNvSpPr/>
      </xdr:nvSpPr>
      <xdr:spPr>
        <a:xfrm>
          <a:off x="12853148" y="145676"/>
          <a:ext cx="784411" cy="313764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b="1">
              <a:solidFill>
                <a:sysClr val="windowText" lastClr="000000"/>
              </a:solidFill>
            </a:rPr>
            <a:t>別紙３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165653</xdr:colOff>
      <xdr:row>0</xdr:row>
      <xdr:rowOff>82826</xdr:rowOff>
    </xdr:from>
    <xdr:to>
      <xdr:col>12</xdr:col>
      <xdr:colOff>270890</xdr:colOff>
      <xdr:row>1</xdr:row>
      <xdr:rowOff>90133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700D4E9D-534F-490C-94A9-C17BC3346F22}"/>
            </a:ext>
          </a:extLst>
        </xdr:cNvPr>
        <xdr:cNvSpPr/>
      </xdr:nvSpPr>
      <xdr:spPr>
        <a:xfrm>
          <a:off x="6062870" y="82826"/>
          <a:ext cx="784411" cy="313764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b="1">
              <a:solidFill>
                <a:sysClr val="windowText" lastClr="000000"/>
              </a:solidFill>
            </a:rPr>
            <a:t>別紙３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85725</xdr:colOff>
      <xdr:row>0</xdr:row>
      <xdr:rowOff>38100</xdr:rowOff>
    </xdr:from>
    <xdr:to>
      <xdr:col>15</xdr:col>
      <xdr:colOff>393886</xdr:colOff>
      <xdr:row>0</xdr:row>
      <xdr:rowOff>285750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64C3D3E-B32D-427D-B184-8FD88D216077}"/>
            </a:ext>
          </a:extLst>
        </xdr:cNvPr>
        <xdr:cNvSpPr/>
      </xdr:nvSpPr>
      <xdr:spPr>
        <a:xfrm>
          <a:off x="7877175" y="38100"/>
          <a:ext cx="784411" cy="247650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b="1">
              <a:solidFill>
                <a:sysClr val="windowText" lastClr="000000"/>
              </a:solidFill>
            </a:rPr>
            <a:t>別紙３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-p00n-fls01\F25510000_&#21205;&#29289;&#20844;&#22290;\08&#26045;&#35373;&#20418;\&#22996;&#35351;&#20462;&#32341;&#38306;&#20418;\&#22303;&#26408;\&#24180;&#38291;&#31649;&#29702;\&#36938;&#25135;\19&#24180;&#24230;\h19&#36938;&#25135;&#22996;&#35351;&#35373;&#35336;&#26681;&#25312;&#65288;GW&#36861;&#21152;&#20181;&#27096;%20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民間給与の実態（h17）"/>
      <sheetName val="人件費単価"/>
      <sheetName val="労務単価内訳"/>
      <sheetName val="人員配置(1)"/>
      <sheetName val="人員配置 (2)"/>
      <sheetName val="人員配置イメージ"/>
      <sheetName val="開園日他算定"/>
      <sheetName val="休祭日ｱﾙﾊﾞｲﾄ出勤日"/>
      <sheetName val="共通仮設費計算"/>
      <sheetName val="表紙"/>
      <sheetName val="内訳"/>
      <sheetName val="単価表"/>
      <sheetName val="単価一覧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3">
          <cell r="A3" t="str">
            <v>３種ｹﾚﾝＢ</v>
          </cell>
          <cell r="B3" t="str">
            <v>m2</v>
          </cell>
          <cell r="C3">
            <v>850</v>
          </cell>
        </row>
        <row r="4">
          <cell r="A4" t="str">
            <v>変性ｴﾎﾟｷｼ樹脂塗装</v>
          </cell>
          <cell r="B4" t="str">
            <v>m2</v>
          </cell>
          <cell r="C4">
            <v>627</v>
          </cell>
        </row>
        <row r="5">
          <cell r="A5" t="str">
            <v>ﾎﾟﾘｳﾚﾀﾝ樹脂塗装</v>
          </cell>
          <cell r="B5" t="str">
            <v>m2</v>
          </cell>
          <cell r="C5">
            <v>615</v>
          </cell>
        </row>
        <row r="6">
          <cell r="A6" t="str">
            <v>軽作業員</v>
          </cell>
          <cell r="B6" t="str">
            <v>人</v>
          </cell>
          <cell r="C6">
            <v>10300</v>
          </cell>
        </row>
        <row r="7">
          <cell r="A7" t="str">
            <v>ﾄﾗｯｸ運搬</v>
          </cell>
          <cell r="B7" t="str">
            <v>台</v>
          </cell>
          <cell r="C7">
            <v>6780</v>
          </cell>
        </row>
        <row r="8">
          <cell r="A8" t="str">
            <v>運転監視技術員</v>
          </cell>
          <cell r="B8" t="str">
            <v>人</v>
          </cell>
          <cell r="C8">
            <v>19900</v>
          </cell>
        </row>
        <row r="9">
          <cell r="A9" t="str">
            <v>業務責任者</v>
          </cell>
          <cell r="B9" t="str">
            <v>人</v>
          </cell>
          <cell r="C9">
            <v>19600</v>
          </cell>
        </row>
        <row r="10">
          <cell r="A10" t="str">
            <v>主任業務員</v>
          </cell>
          <cell r="B10" t="str">
            <v>人</v>
          </cell>
          <cell r="C10">
            <v>16100</v>
          </cell>
        </row>
        <row r="11">
          <cell r="A11" t="str">
            <v>業務員Ａ</v>
          </cell>
          <cell r="B11" t="str">
            <v>人</v>
          </cell>
          <cell r="C11">
            <v>13700</v>
          </cell>
        </row>
        <row r="12">
          <cell r="A12" t="str">
            <v>業務員Ｂ</v>
          </cell>
          <cell r="B12" t="str">
            <v>人</v>
          </cell>
          <cell r="C12">
            <v>10300</v>
          </cell>
        </row>
        <row r="13">
          <cell r="A13" t="str">
            <v>業務補助員</v>
          </cell>
          <cell r="B13" t="str">
            <v>人</v>
          </cell>
          <cell r="C13">
            <v>8138</v>
          </cell>
        </row>
        <row r="14">
          <cell r="A14" t="str">
            <v>運転監視技術員</v>
          </cell>
          <cell r="B14" t="str">
            <v>人</v>
          </cell>
          <cell r="C14">
            <v>22387.5</v>
          </cell>
        </row>
        <row r="15">
          <cell r="A15" t="str">
            <v>業務責任者</v>
          </cell>
          <cell r="B15" t="str">
            <v>人</v>
          </cell>
          <cell r="C15">
            <v>22050</v>
          </cell>
        </row>
        <row r="16">
          <cell r="A16" t="str">
            <v>主任業務員</v>
          </cell>
          <cell r="B16" t="str">
            <v>人</v>
          </cell>
          <cell r="C16">
            <v>18112.5</v>
          </cell>
        </row>
        <row r="17">
          <cell r="A17" t="str">
            <v>業務員Ａ</v>
          </cell>
          <cell r="B17" t="str">
            <v>人</v>
          </cell>
          <cell r="C17">
            <v>15412.5</v>
          </cell>
        </row>
        <row r="18">
          <cell r="A18" t="str">
            <v>業務員Ｂ</v>
          </cell>
          <cell r="B18" t="str">
            <v>人</v>
          </cell>
          <cell r="C18">
            <v>11587.5</v>
          </cell>
        </row>
        <row r="19">
          <cell r="A19" t="str">
            <v>業務補助員</v>
          </cell>
          <cell r="B19" t="str">
            <v>人</v>
          </cell>
          <cell r="C19">
            <v>9155.25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transitionEvaluation="1" codeName="Sheet6">
    <tabColor rgb="FFFFFF00"/>
  </sheetPr>
  <dimension ref="A1:W22"/>
  <sheetViews>
    <sheetView showGridLines="0" defaultGridColor="0" view="pageBreakPreview" colorId="22" zoomScale="85" zoomScaleNormal="85" zoomScaleSheetLayoutView="85" workbookViewId="0">
      <selection activeCell="I11" sqref="I11:J11"/>
    </sheetView>
  </sheetViews>
  <sheetFormatPr defaultColWidth="10.625" defaultRowHeight="12"/>
  <cols>
    <col min="1" max="2" width="5.625" style="1" customWidth="1"/>
    <col min="3" max="3" width="14.125" style="1" customWidth="1"/>
    <col min="4" max="7" width="4.625" style="1" customWidth="1"/>
    <col min="8" max="8" width="20.625" style="1" customWidth="1"/>
    <col min="9" max="12" width="4.625" style="1" customWidth="1"/>
    <col min="13" max="13" width="20.625" style="1" customWidth="1"/>
    <col min="14" max="17" width="4.625" style="1" customWidth="1"/>
    <col min="18" max="18" width="20.625" style="1" customWidth="1"/>
    <col min="19" max="22" width="4.5" style="1" customWidth="1"/>
    <col min="23" max="23" width="20.625" style="1" customWidth="1"/>
    <col min="24" max="16384" width="10.625" style="1"/>
  </cols>
  <sheetData>
    <row r="1" spans="1:23" ht="15.75" customHeight="1">
      <c r="B1" s="17"/>
    </row>
    <row r="2" spans="1:23" ht="21.75" customHeight="1">
      <c r="A2" s="16"/>
      <c r="B2" s="370" t="s">
        <v>197</v>
      </c>
      <c r="C2" s="370"/>
      <c r="D2" s="370"/>
      <c r="E2" s="370"/>
      <c r="F2" s="370"/>
      <c r="G2" s="370"/>
      <c r="H2" s="370"/>
      <c r="I2" s="370"/>
      <c r="J2" s="370"/>
      <c r="K2" s="370"/>
      <c r="L2" s="370"/>
      <c r="M2" s="370"/>
      <c r="N2" s="370"/>
      <c r="O2" s="370"/>
      <c r="P2" s="370"/>
      <c r="Q2" s="370"/>
      <c r="R2" s="370"/>
      <c r="S2" s="370"/>
      <c r="T2" s="370"/>
      <c r="U2" s="370"/>
      <c r="V2" s="370"/>
      <c r="W2" s="370"/>
    </row>
    <row r="3" spans="1:23" ht="10.7" customHeight="1" thickBot="1">
      <c r="B3" s="4"/>
      <c r="C3" s="4"/>
      <c r="D3" s="2"/>
      <c r="E3" s="3"/>
      <c r="F3" s="3"/>
      <c r="G3" s="3"/>
      <c r="H3" s="4"/>
      <c r="I3" s="4"/>
      <c r="J3" s="4"/>
      <c r="K3" s="4"/>
      <c r="L3" s="4"/>
      <c r="M3" s="4"/>
      <c r="N3" s="2"/>
      <c r="O3" s="7"/>
      <c r="P3" s="7"/>
      <c r="Q3" s="7"/>
    </row>
    <row r="4" spans="1:23" ht="39.75" customHeight="1">
      <c r="B4" s="68"/>
      <c r="C4" s="69"/>
      <c r="D4" s="372" t="s">
        <v>157</v>
      </c>
      <c r="E4" s="372"/>
      <c r="F4" s="372"/>
      <c r="G4" s="372"/>
      <c r="H4" s="373"/>
      <c r="I4" s="371" t="s">
        <v>158</v>
      </c>
      <c r="J4" s="372"/>
      <c r="K4" s="372"/>
      <c r="L4" s="372"/>
      <c r="M4" s="373"/>
      <c r="N4" s="371" t="s">
        <v>159</v>
      </c>
      <c r="O4" s="372"/>
      <c r="P4" s="374"/>
      <c r="Q4" s="374"/>
      <c r="R4" s="372"/>
      <c r="S4" s="375" t="s">
        <v>160</v>
      </c>
      <c r="T4" s="374"/>
      <c r="U4" s="374"/>
      <c r="V4" s="374"/>
      <c r="W4" s="376"/>
    </row>
    <row r="5" spans="1:23" ht="39.75" customHeight="1" thickBot="1">
      <c r="B5" s="74" t="s">
        <v>3</v>
      </c>
      <c r="C5" s="75"/>
      <c r="D5" s="369" t="s">
        <v>191</v>
      </c>
      <c r="E5" s="368"/>
      <c r="F5" s="367" t="s">
        <v>192</v>
      </c>
      <c r="G5" s="368"/>
      <c r="H5" s="8" t="s">
        <v>2</v>
      </c>
      <c r="I5" s="369" t="s">
        <v>191</v>
      </c>
      <c r="J5" s="368"/>
      <c r="K5" s="367" t="s">
        <v>192</v>
      </c>
      <c r="L5" s="368"/>
      <c r="M5" s="8" t="s">
        <v>2</v>
      </c>
      <c r="N5" s="369" t="s">
        <v>191</v>
      </c>
      <c r="O5" s="368"/>
      <c r="P5" s="367" t="s">
        <v>192</v>
      </c>
      <c r="Q5" s="368"/>
      <c r="R5" s="76" t="s">
        <v>2</v>
      </c>
      <c r="S5" s="369" t="s">
        <v>191</v>
      </c>
      <c r="T5" s="368"/>
      <c r="U5" s="367" t="s">
        <v>192</v>
      </c>
      <c r="V5" s="368"/>
      <c r="W5" s="239" t="s">
        <v>2</v>
      </c>
    </row>
    <row r="6" spans="1:23" ht="39.75" customHeight="1">
      <c r="B6" s="72">
        <v>1</v>
      </c>
      <c r="C6" s="73" t="s">
        <v>53</v>
      </c>
      <c r="D6" s="22">
        <v>1</v>
      </c>
      <c r="E6" s="21" t="s">
        <v>0</v>
      </c>
      <c r="F6" s="22">
        <v>4</v>
      </c>
      <c r="G6" s="21" t="s">
        <v>51</v>
      </c>
      <c r="H6" s="365" t="s">
        <v>193</v>
      </c>
      <c r="I6" s="20">
        <v>1</v>
      </c>
      <c r="J6" s="21" t="s">
        <v>0</v>
      </c>
      <c r="K6" s="22">
        <v>3</v>
      </c>
      <c r="L6" s="21" t="s">
        <v>51</v>
      </c>
      <c r="M6" s="365" t="s">
        <v>193</v>
      </c>
      <c r="N6" s="20">
        <v>1</v>
      </c>
      <c r="O6" s="21" t="s">
        <v>0</v>
      </c>
      <c r="P6" s="22">
        <v>2</v>
      </c>
      <c r="Q6" s="21" t="s">
        <v>51</v>
      </c>
      <c r="R6" s="365" t="s">
        <v>193</v>
      </c>
      <c r="S6" s="78">
        <v>1</v>
      </c>
      <c r="T6" s="77" t="s">
        <v>0</v>
      </c>
      <c r="U6" s="78">
        <v>2</v>
      </c>
      <c r="V6" s="77" t="s">
        <v>51</v>
      </c>
      <c r="W6" s="365" t="s">
        <v>193</v>
      </c>
    </row>
    <row r="7" spans="1:23" ht="39.75" customHeight="1">
      <c r="B7" s="70">
        <v>2</v>
      </c>
      <c r="C7" s="71" t="s">
        <v>54</v>
      </c>
      <c r="D7" s="11">
        <v>1</v>
      </c>
      <c r="E7" s="9" t="s">
        <v>51</v>
      </c>
      <c r="F7" s="11">
        <v>4</v>
      </c>
      <c r="G7" s="9" t="s">
        <v>51</v>
      </c>
      <c r="H7" s="366" t="s">
        <v>193</v>
      </c>
      <c r="I7" s="24">
        <v>1</v>
      </c>
      <c r="J7" s="9" t="s">
        <v>51</v>
      </c>
      <c r="K7" s="11">
        <v>4</v>
      </c>
      <c r="L7" s="9" t="s">
        <v>51</v>
      </c>
      <c r="M7" s="366" t="s">
        <v>193</v>
      </c>
      <c r="N7" s="24">
        <v>1</v>
      </c>
      <c r="O7" s="9" t="s">
        <v>51</v>
      </c>
      <c r="P7" s="11">
        <v>3</v>
      </c>
      <c r="Q7" s="9" t="s">
        <v>51</v>
      </c>
      <c r="R7" s="366" t="s">
        <v>193</v>
      </c>
      <c r="S7" s="11">
        <v>1</v>
      </c>
      <c r="T7" s="9" t="s">
        <v>51</v>
      </c>
      <c r="U7" s="11">
        <v>2</v>
      </c>
      <c r="V7" s="9" t="s">
        <v>51</v>
      </c>
      <c r="W7" s="366" t="s">
        <v>193</v>
      </c>
    </row>
    <row r="8" spans="1:23" ht="39.75" customHeight="1" thickBot="1">
      <c r="B8" s="342">
        <v>3</v>
      </c>
      <c r="C8" s="251" t="s">
        <v>55</v>
      </c>
      <c r="D8" s="11">
        <v>1</v>
      </c>
      <c r="E8" s="9" t="s">
        <v>51</v>
      </c>
      <c r="F8" s="11">
        <v>4</v>
      </c>
      <c r="G8" s="9" t="s">
        <v>51</v>
      </c>
      <c r="H8" s="366" t="s">
        <v>194</v>
      </c>
      <c r="I8" s="24">
        <v>1</v>
      </c>
      <c r="J8" s="9" t="s">
        <v>51</v>
      </c>
      <c r="K8" s="11">
        <v>3</v>
      </c>
      <c r="L8" s="9" t="s">
        <v>51</v>
      </c>
      <c r="M8" s="366" t="s">
        <v>194</v>
      </c>
      <c r="N8" s="24">
        <v>1</v>
      </c>
      <c r="O8" s="9" t="s">
        <v>51</v>
      </c>
      <c r="P8" s="11">
        <v>3</v>
      </c>
      <c r="Q8" s="9" t="s">
        <v>51</v>
      </c>
      <c r="R8" s="366" t="s">
        <v>194</v>
      </c>
      <c r="S8" s="11">
        <v>1</v>
      </c>
      <c r="T8" s="9" t="s">
        <v>51</v>
      </c>
      <c r="U8" s="274">
        <v>2</v>
      </c>
      <c r="V8" s="9" t="s">
        <v>51</v>
      </c>
      <c r="W8" s="366" t="s">
        <v>194</v>
      </c>
    </row>
    <row r="9" spans="1:23" ht="39.75" customHeight="1" thickTop="1" thickBot="1">
      <c r="B9" s="249"/>
      <c r="C9" s="244" t="s">
        <v>52</v>
      </c>
      <c r="D9" s="65">
        <f>SUM(D6:D8)</f>
        <v>3</v>
      </c>
      <c r="E9" s="18" t="s">
        <v>0</v>
      </c>
      <c r="F9" s="65">
        <f>SUM(F6:F8)</f>
        <v>12</v>
      </c>
      <c r="G9" s="18" t="s">
        <v>0</v>
      </c>
      <c r="H9" s="66"/>
      <c r="I9" s="275">
        <f>SUM(I6:I8)</f>
        <v>3</v>
      </c>
      <c r="J9" s="276" t="s">
        <v>0</v>
      </c>
      <c r="K9" s="277">
        <f>SUM(K6:K8)</f>
        <v>10</v>
      </c>
      <c r="L9" s="276" t="s">
        <v>0</v>
      </c>
      <c r="M9" s="278"/>
      <c r="N9" s="67">
        <f>SUM(N6:N8)</f>
        <v>3</v>
      </c>
      <c r="O9" s="18" t="s">
        <v>0</v>
      </c>
      <c r="P9" s="65">
        <f>SUM(P6:P8)</f>
        <v>8</v>
      </c>
      <c r="Q9" s="18" t="s">
        <v>0</v>
      </c>
      <c r="R9" s="66"/>
      <c r="S9" s="277">
        <f>SUM(S6:S8)</f>
        <v>3</v>
      </c>
      <c r="T9" s="279" t="s">
        <v>0</v>
      </c>
      <c r="U9" s="281">
        <f>SUM(U6:U8)</f>
        <v>6</v>
      </c>
      <c r="V9" s="276" t="s">
        <v>0</v>
      </c>
      <c r="W9" s="280"/>
    </row>
    <row r="10" spans="1:23" ht="39.75" customHeight="1">
      <c r="B10" s="68"/>
      <c r="C10" s="69"/>
      <c r="D10" s="381" t="s">
        <v>161</v>
      </c>
      <c r="E10" s="382"/>
      <c r="F10" s="382"/>
      <c r="G10" s="382"/>
      <c r="H10" s="383"/>
      <c r="I10" s="372" t="s">
        <v>162</v>
      </c>
      <c r="J10" s="372"/>
      <c r="K10" s="372"/>
      <c r="L10" s="372"/>
      <c r="M10" s="373"/>
      <c r="N10" s="381"/>
      <c r="O10" s="382"/>
      <c r="P10" s="382"/>
      <c r="Q10" s="382"/>
      <c r="R10" s="383"/>
      <c r="S10" s="380"/>
      <c r="T10" s="372"/>
      <c r="U10" s="372"/>
      <c r="V10" s="372"/>
      <c r="W10" s="373"/>
    </row>
    <row r="11" spans="1:23" ht="39.75" customHeight="1" thickBot="1">
      <c r="B11" s="74" t="s">
        <v>3</v>
      </c>
      <c r="C11" s="75"/>
      <c r="D11" s="369" t="s">
        <v>191</v>
      </c>
      <c r="E11" s="368"/>
      <c r="F11" s="367" t="s">
        <v>192</v>
      </c>
      <c r="G11" s="368"/>
      <c r="H11" s="76" t="s">
        <v>2</v>
      </c>
      <c r="I11" s="369" t="s">
        <v>191</v>
      </c>
      <c r="J11" s="368"/>
      <c r="K11" s="367" t="s">
        <v>192</v>
      </c>
      <c r="L11" s="368"/>
      <c r="M11" s="8" t="s">
        <v>2</v>
      </c>
      <c r="N11" s="14"/>
      <c r="O11" s="14"/>
      <c r="P11" s="13"/>
      <c r="Q11" s="12"/>
      <c r="R11" s="84"/>
      <c r="S11" s="14"/>
      <c r="T11" s="14"/>
      <c r="U11" s="13"/>
      <c r="V11" s="12"/>
      <c r="W11" s="84"/>
    </row>
    <row r="12" spans="1:23" ht="39.75" customHeight="1">
      <c r="B12" s="72">
        <v>1</v>
      </c>
      <c r="C12" s="73" t="s">
        <v>53</v>
      </c>
      <c r="D12" s="22">
        <v>1</v>
      </c>
      <c r="E12" s="21" t="s">
        <v>0</v>
      </c>
      <c r="F12" s="22">
        <v>1</v>
      </c>
      <c r="G12" s="21" t="s">
        <v>51</v>
      </c>
      <c r="H12" s="365" t="s">
        <v>193</v>
      </c>
      <c r="I12" s="22">
        <v>1</v>
      </c>
      <c r="J12" s="21" t="s">
        <v>0</v>
      </c>
      <c r="K12" s="22">
        <v>1</v>
      </c>
      <c r="L12" s="21" t="s">
        <v>51</v>
      </c>
      <c r="M12" s="365" t="s">
        <v>193</v>
      </c>
      <c r="N12" s="22"/>
      <c r="O12" s="21"/>
      <c r="P12" s="22"/>
      <c r="Q12" s="21"/>
      <c r="R12" s="85"/>
      <c r="S12" s="22"/>
      <c r="T12" s="21"/>
      <c r="U12" s="22"/>
      <c r="V12" s="21"/>
      <c r="W12" s="85"/>
    </row>
    <row r="13" spans="1:23" ht="39.75" customHeight="1">
      <c r="B13" s="243">
        <v>2</v>
      </c>
      <c r="C13" s="71" t="s">
        <v>54</v>
      </c>
      <c r="D13" s="11">
        <v>1</v>
      </c>
      <c r="E13" s="9" t="s">
        <v>51</v>
      </c>
      <c r="F13" s="11">
        <v>2</v>
      </c>
      <c r="G13" s="9" t="s">
        <v>51</v>
      </c>
      <c r="H13" s="366" t="s">
        <v>193</v>
      </c>
      <c r="I13" s="11">
        <v>1</v>
      </c>
      <c r="J13" s="9" t="s">
        <v>51</v>
      </c>
      <c r="K13" s="11">
        <v>2</v>
      </c>
      <c r="L13" s="9" t="s">
        <v>51</v>
      </c>
      <c r="M13" s="366" t="s">
        <v>193</v>
      </c>
      <c r="N13" s="11"/>
      <c r="O13" s="9"/>
      <c r="P13" s="11"/>
      <c r="Q13" s="9"/>
      <c r="R13" s="80"/>
      <c r="S13" s="114"/>
      <c r="T13" s="115"/>
      <c r="U13" s="116"/>
      <c r="V13" s="115"/>
      <c r="W13" s="117"/>
    </row>
    <row r="14" spans="1:23" ht="39.75" customHeight="1" thickBot="1">
      <c r="B14" s="250">
        <v>3</v>
      </c>
      <c r="C14" s="251" t="s">
        <v>55</v>
      </c>
      <c r="D14" s="11">
        <v>1</v>
      </c>
      <c r="E14" s="9" t="s">
        <v>51</v>
      </c>
      <c r="F14" s="11">
        <v>1</v>
      </c>
      <c r="G14" s="9" t="s">
        <v>51</v>
      </c>
      <c r="H14" s="366" t="s">
        <v>194</v>
      </c>
      <c r="I14" s="377" t="s">
        <v>163</v>
      </c>
      <c r="J14" s="378"/>
      <c r="K14" s="379" t="s">
        <v>163</v>
      </c>
      <c r="L14" s="378"/>
      <c r="M14" s="366"/>
      <c r="N14" s="11"/>
      <c r="O14" s="9"/>
      <c r="P14" s="11"/>
      <c r="Q14" s="9"/>
      <c r="R14" s="80"/>
      <c r="S14" s="118"/>
      <c r="T14" s="119"/>
      <c r="U14" s="120"/>
      <c r="V14" s="119"/>
      <c r="W14" s="121"/>
    </row>
    <row r="15" spans="1:23" ht="39.75" customHeight="1" thickTop="1" thickBot="1">
      <c r="B15" s="249"/>
      <c r="C15" s="244" t="s">
        <v>52</v>
      </c>
      <c r="D15" s="65">
        <f>SUM(D12:D14)</f>
        <v>3</v>
      </c>
      <c r="E15" s="18" t="s">
        <v>0</v>
      </c>
      <c r="F15" s="65">
        <f>SUM(F12:F14)</f>
        <v>4</v>
      </c>
      <c r="G15" s="18" t="s">
        <v>0</v>
      </c>
      <c r="H15" s="66"/>
      <c r="I15" s="65">
        <f>SUM(I12:I14)</f>
        <v>2</v>
      </c>
      <c r="J15" s="18" t="s">
        <v>0</v>
      </c>
      <c r="K15" s="65">
        <f>SUM(K12:K14)</f>
        <v>3</v>
      </c>
      <c r="L15" s="18" t="s">
        <v>0</v>
      </c>
      <c r="M15" s="66"/>
      <c r="N15" s="82"/>
      <c r="O15" s="81"/>
      <c r="P15" s="82"/>
      <c r="Q15" s="81"/>
      <c r="R15" s="83"/>
      <c r="S15" s="82"/>
      <c r="T15" s="81"/>
      <c r="U15" s="82"/>
      <c r="V15" s="81"/>
      <c r="W15" s="83"/>
    </row>
    <row r="16" spans="1:23" ht="24" customHeight="1">
      <c r="B16" s="3"/>
      <c r="C16" s="4"/>
      <c r="D16" s="2"/>
      <c r="E16" s="3"/>
      <c r="F16" s="3"/>
      <c r="G16" s="2"/>
      <c r="H16" s="3"/>
      <c r="I16" s="3"/>
      <c r="J16" s="3"/>
      <c r="K16" s="3"/>
      <c r="L16" s="3"/>
      <c r="M16" s="3"/>
      <c r="N16" s="2"/>
      <c r="O16" s="2"/>
      <c r="P16" s="2"/>
      <c r="Q16" s="2"/>
      <c r="R16" s="2"/>
    </row>
    <row r="17" spans="2:18" ht="24" customHeight="1">
      <c r="C17" s="7"/>
      <c r="D17" s="2"/>
      <c r="E17" s="3"/>
      <c r="F17" s="3"/>
      <c r="G17" s="2"/>
      <c r="H17" s="3"/>
      <c r="I17" s="3"/>
      <c r="J17" s="3"/>
      <c r="K17" s="3"/>
      <c r="L17" s="3"/>
      <c r="M17" s="3"/>
      <c r="N17" s="2"/>
      <c r="O17" s="2"/>
      <c r="P17" s="2"/>
      <c r="Q17" s="2"/>
      <c r="R17" s="2"/>
    </row>
    <row r="18" spans="2:18" ht="24" customHeight="1">
      <c r="C18" s="79"/>
      <c r="D18" s="5"/>
      <c r="E18" s="6"/>
      <c r="F18" s="3"/>
      <c r="G18" s="5"/>
      <c r="H18" s="3"/>
      <c r="I18" s="3"/>
      <c r="J18" s="3"/>
      <c r="K18" s="3"/>
      <c r="L18" s="3"/>
      <c r="M18" s="3"/>
      <c r="N18" s="2"/>
      <c r="O18" s="2"/>
      <c r="P18" s="2"/>
      <c r="Q18" s="2"/>
      <c r="R18" s="2"/>
    </row>
    <row r="19" spans="2:18" ht="24" customHeight="1">
      <c r="B19" s="3"/>
      <c r="D19" s="2"/>
      <c r="E19" s="3"/>
      <c r="F19" s="3"/>
      <c r="G19" s="2"/>
      <c r="H19" s="3"/>
      <c r="I19" s="3"/>
      <c r="J19" s="3"/>
      <c r="K19" s="3"/>
      <c r="L19" s="3"/>
      <c r="M19" s="3"/>
      <c r="N19" s="2"/>
      <c r="O19" s="2"/>
      <c r="P19" s="2"/>
      <c r="Q19" s="2"/>
      <c r="R19" s="2"/>
    </row>
    <row r="20" spans="2:18" ht="24" customHeight="1">
      <c r="B20" s="4"/>
      <c r="C20" s="3"/>
      <c r="D20" s="2"/>
      <c r="E20" s="3"/>
      <c r="F20" s="3"/>
      <c r="G20" s="3"/>
      <c r="H20" s="4"/>
      <c r="I20" s="4"/>
      <c r="J20" s="4"/>
      <c r="K20" s="4"/>
      <c r="L20" s="4"/>
      <c r="M20" s="4"/>
      <c r="N20" s="2"/>
      <c r="O20" s="2"/>
      <c r="P20" s="2"/>
      <c r="Q20" s="2"/>
      <c r="R20" s="2"/>
    </row>
    <row r="21" spans="2:18">
      <c r="N21" s="2"/>
      <c r="O21" s="2"/>
      <c r="P21" s="2"/>
      <c r="Q21" s="2"/>
      <c r="R21" s="2"/>
    </row>
    <row r="22" spans="2:18">
      <c r="C22" s="3"/>
      <c r="N22" s="2"/>
      <c r="O22" s="2"/>
      <c r="P22" s="2"/>
      <c r="Q22" s="2"/>
      <c r="R22" s="2"/>
    </row>
  </sheetData>
  <mergeCells count="23">
    <mergeCell ref="I14:J14"/>
    <mergeCell ref="K14:L14"/>
    <mergeCell ref="S10:W10"/>
    <mergeCell ref="D10:H10"/>
    <mergeCell ref="I10:M10"/>
    <mergeCell ref="N10:R10"/>
    <mergeCell ref="B2:W2"/>
    <mergeCell ref="I4:M4"/>
    <mergeCell ref="D4:H4"/>
    <mergeCell ref="N4:R4"/>
    <mergeCell ref="S4:W4"/>
    <mergeCell ref="P5:Q5"/>
    <mergeCell ref="S5:T5"/>
    <mergeCell ref="U5:V5"/>
    <mergeCell ref="D11:E11"/>
    <mergeCell ref="F11:G11"/>
    <mergeCell ref="I11:J11"/>
    <mergeCell ref="K11:L11"/>
    <mergeCell ref="D5:E5"/>
    <mergeCell ref="F5:G5"/>
    <mergeCell ref="I5:J5"/>
    <mergeCell ref="K5:L5"/>
    <mergeCell ref="N5:O5"/>
  </mergeCells>
  <phoneticPr fontId="3"/>
  <printOptions horizontalCentered="1"/>
  <pageMargins left="0.39370078740157483" right="0.39370078740157483" top="0.51181102362204722" bottom="0.51181102362204722" header="0.51181102362204722" footer="0.51181102362204722"/>
  <pageSetup paperSize="9" scale="75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A1:M371"/>
  <sheetViews>
    <sheetView view="pageBreakPreview" zoomScaleNormal="100" zoomScaleSheetLayoutView="100" workbookViewId="0">
      <selection activeCell="Q13" sqref="Q13"/>
    </sheetView>
  </sheetViews>
  <sheetFormatPr defaultColWidth="9" defaultRowHeight="13.5"/>
  <cols>
    <col min="1" max="1" width="5.125" style="128" customWidth="1"/>
    <col min="2" max="3" width="4.25" style="128" customWidth="1"/>
    <col min="4" max="4" width="4.25" style="129" customWidth="1"/>
    <col min="5" max="5" width="4.25" style="128" customWidth="1"/>
    <col min="6" max="6" width="6.25" style="128" customWidth="1"/>
    <col min="7" max="7" width="7.5" style="128" customWidth="1"/>
    <col min="8" max="8" width="9.5" style="128" customWidth="1"/>
    <col min="9" max="9" width="9" style="128"/>
    <col min="10" max="10" width="12.375" style="128" customWidth="1"/>
    <col min="11" max="16384" width="9" style="128"/>
  </cols>
  <sheetData>
    <row r="1" spans="1:13" ht="14.25">
      <c r="A1" s="91" t="s">
        <v>93</v>
      </c>
    </row>
    <row r="3" spans="1:13" s="130" customFormat="1">
      <c r="A3" s="130" t="s">
        <v>94</v>
      </c>
      <c r="B3" s="131" t="s">
        <v>95</v>
      </c>
      <c r="C3" s="131" t="s">
        <v>96</v>
      </c>
      <c r="D3" s="131" t="s">
        <v>85</v>
      </c>
      <c r="E3" s="131" t="s">
        <v>86</v>
      </c>
      <c r="F3" s="131"/>
      <c r="G3" s="131" t="s">
        <v>69</v>
      </c>
      <c r="H3" s="131" t="s">
        <v>70</v>
      </c>
      <c r="J3" s="88" t="s">
        <v>70</v>
      </c>
      <c r="K3" s="88" t="s">
        <v>87</v>
      </c>
      <c r="L3" s="88" t="s">
        <v>88</v>
      </c>
      <c r="M3" s="88" t="s">
        <v>89</v>
      </c>
    </row>
    <row r="4" spans="1:13" ht="15.75" customHeight="1">
      <c r="A4" s="128">
        <v>35</v>
      </c>
      <c r="B4" s="132">
        <v>25</v>
      </c>
      <c r="C4" s="133">
        <v>5</v>
      </c>
      <c r="D4" s="134">
        <v>5</v>
      </c>
      <c r="E4" s="135">
        <v>1</v>
      </c>
      <c r="F4" s="135" t="str">
        <f>IFERROR(VLOOKUP(#REF!,#REF!,2,FALSE),"")</f>
        <v/>
      </c>
      <c r="G4" s="136" t="s">
        <v>71</v>
      </c>
      <c r="H4" s="137">
        <v>14115</v>
      </c>
      <c r="J4" s="90" t="s">
        <v>97</v>
      </c>
      <c r="K4" s="90">
        <v>4</v>
      </c>
      <c r="L4" s="89">
        <v>8</v>
      </c>
      <c r="M4" s="89">
        <f>K4*L4</f>
        <v>32</v>
      </c>
    </row>
    <row r="5" spans="1:13">
      <c r="A5" s="128">
        <v>34</v>
      </c>
      <c r="B5" s="132">
        <v>25</v>
      </c>
      <c r="C5" s="133">
        <v>5</v>
      </c>
      <c r="D5" s="134">
        <v>4</v>
      </c>
      <c r="E5" s="135">
        <v>7</v>
      </c>
      <c r="F5" s="135" t="str">
        <f>IFERROR(VLOOKUP(#REF!,#REF!,2,FALSE),"")</f>
        <v/>
      </c>
      <c r="G5" s="136" t="s">
        <v>71</v>
      </c>
      <c r="H5" s="137">
        <v>13886</v>
      </c>
      <c r="J5" s="90" t="s">
        <v>98</v>
      </c>
      <c r="K5" s="90">
        <v>4</v>
      </c>
      <c r="L5" s="89">
        <v>6</v>
      </c>
      <c r="M5" s="89">
        <f>K5*L5</f>
        <v>24</v>
      </c>
    </row>
    <row r="6" spans="1:13">
      <c r="A6" s="128">
        <v>33</v>
      </c>
      <c r="B6" s="132">
        <v>25</v>
      </c>
      <c r="C6" s="133">
        <v>5</v>
      </c>
      <c r="D6" s="134">
        <v>3</v>
      </c>
      <c r="E6" s="135">
        <v>6</v>
      </c>
      <c r="F6" s="135" t="str">
        <f>IFERROR(VLOOKUP(#REF!,#REF!,2,FALSE),"")</f>
        <v/>
      </c>
      <c r="G6" s="138" t="s">
        <v>71</v>
      </c>
      <c r="H6" s="137">
        <v>10638</v>
      </c>
      <c r="J6" s="90" t="s">
        <v>99</v>
      </c>
      <c r="K6" s="90">
        <v>7</v>
      </c>
      <c r="L6" s="89">
        <v>6</v>
      </c>
      <c r="M6" s="89">
        <f>K6*L6</f>
        <v>42</v>
      </c>
    </row>
    <row r="7" spans="1:13" ht="13.5" customHeight="1">
      <c r="A7" s="128">
        <v>196</v>
      </c>
      <c r="B7" s="132">
        <v>25</v>
      </c>
      <c r="C7" s="133">
        <v>10</v>
      </c>
      <c r="D7" s="134">
        <v>13</v>
      </c>
      <c r="E7" s="135">
        <v>1</v>
      </c>
      <c r="F7" s="135" t="str">
        <f>IFERROR(VLOOKUP(#REF!,#REF!,2,FALSE),"")</f>
        <v/>
      </c>
      <c r="G7" s="136" t="s">
        <v>71</v>
      </c>
      <c r="H7" s="137">
        <v>10233</v>
      </c>
      <c r="J7" s="90" t="s">
        <v>100</v>
      </c>
      <c r="K7" s="90">
        <v>9</v>
      </c>
      <c r="L7" s="89">
        <v>4</v>
      </c>
      <c r="M7" s="89">
        <f>K7*L7</f>
        <v>36</v>
      </c>
    </row>
    <row r="8" spans="1:13">
      <c r="A8" s="128">
        <v>28</v>
      </c>
      <c r="B8" s="132">
        <v>25</v>
      </c>
      <c r="C8" s="139">
        <v>4</v>
      </c>
      <c r="D8" s="140">
        <v>28</v>
      </c>
      <c r="E8" s="141">
        <v>1</v>
      </c>
      <c r="F8" s="141" t="str">
        <f>IFERROR(VLOOKUP(#REF!,#REF!,2,FALSE),"")</f>
        <v/>
      </c>
      <c r="G8" s="142" t="s">
        <v>71</v>
      </c>
      <c r="H8" s="143">
        <v>9875</v>
      </c>
      <c r="J8" s="90" t="s">
        <v>101</v>
      </c>
      <c r="K8" s="90">
        <v>10</v>
      </c>
      <c r="L8" s="89">
        <v>4</v>
      </c>
      <c r="M8" s="89">
        <f>K8*L8</f>
        <v>40</v>
      </c>
    </row>
    <row r="9" spans="1:13" ht="14.25" thickBot="1">
      <c r="A9" s="128">
        <v>29</v>
      </c>
      <c r="B9" s="132">
        <v>25</v>
      </c>
      <c r="C9" s="139">
        <v>4</v>
      </c>
      <c r="D9" s="140">
        <v>29</v>
      </c>
      <c r="E9" s="141">
        <v>2</v>
      </c>
      <c r="F9" s="141" t="str">
        <f>IFERROR(VLOOKUP(#REF!,#REF!,2,FALSE),"")</f>
        <v/>
      </c>
      <c r="G9" s="142" t="s">
        <v>71</v>
      </c>
      <c r="H9" s="143">
        <v>8697</v>
      </c>
      <c r="J9" s="144" t="s">
        <v>90</v>
      </c>
      <c r="K9" s="144">
        <f>SUM(K4:K8)</f>
        <v>34</v>
      </c>
      <c r="L9" s="145"/>
      <c r="M9" s="145">
        <f>SUM(M4:M8)</f>
        <v>174</v>
      </c>
    </row>
    <row r="10" spans="1:13" ht="14.25" thickTop="1">
      <c r="A10" s="128">
        <v>217</v>
      </c>
      <c r="B10" s="132">
        <v>25</v>
      </c>
      <c r="C10" s="139">
        <v>11</v>
      </c>
      <c r="D10" s="146">
        <v>3</v>
      </c>
      <c r="E10" s="141">
        <v>1</v>
      </c>
      <c r="F10" s="141" t="str">
        <f>IFERROR(VLOOKUP(#REF!,#REF!,2,FALSE),"")</f>
        <v/>
      </c>
      <c r="G10" s="147" t="s">
        <v>71</v>
      </c>
      <c r="H10" s="148">
        <v>8142</v>
      </c>
      <c r="J10" s="149" t="s">
        <v>102</v>
      </c>
      <c r="K10" s="149">
        <v>40</v>
      </c>
      <c r="L10" s="150"/>
      <c r="M10" s="150">
        <v>194</v>
      </c>
    </row>
    <row r="11" spans="1:13">
      <c r="A11" s="128">
        <v>36</v>
      </c>
      <c r="B11" s="132">
        <v>25</v>
      </c>
      <c r="C11" s="139">
        <v>5</v>
      </c>
      <c r="D11" s="146">
        <v>6</v>
      </c>
      <c r="E11" s="141">
        <v>2</v>
      </c>
      <c r="F11" s="141" t="str">
        <f>IFERROR(VLOOKUP(#REF!,#REF!,2,FALSE),"")</f>
        <v/>
      </c>
      <c r="G11" s="151" t="s">
        <v>71</v>
      </c>
      <c r="H11" s="148">
        <v>8101</v>
      </c>
    </row>
    <row r="12" spans="1:13">
      <c r="A12" s="128">
        <v>197</v>
      </c>
      <c r="B12" s="132">
        <v>25</v>
      </c>
      <c r="C12" s="152">
        <v>10</v>
      </c>
      <c r="D12" s="153">
        <v>14</v>
      </c>
      <c r="E12" s="154">
        <v>2</v>
      </c>
      <c r="F12" s="154" t="str">
        <f>IFERROR(VLOOKUP(#REF!,#REF!,2,FALSE),"")</f>
        <v/>
      </c>
      <c r="G12" s="155" t="s">
        <v>71</v>
      </c>
      <c r="H12" s="156">
        <v>7930</v>
      </c>
    </row>
    <row r="13" spans="1:13">
      <c r="A13" s="128">
        <v>175</v>
      </c>
      <c r="B13" s="132">
        <v>25</v>
      </c>
      <c r="C13" s="152">
        <v>9</v>
      </c>
      <c r="D13" s="153">
        <v>22</v>
      </c>
      <c r="E13" s="154">
        <v>1</v>
      </c>
      <c r="F13" s="154" t="str">
        <f>IFERROR(VLOOKUP(#REF!,#REF!,2,FALSE),"")</f>
        <v/>
      </c>
      <c r="G13" s="155" t="s">
        <v>71</v>
      </c>
      <c r="H13" s="156">
        <v>7723</v>
      </c>
    </row>
    <row r="14" spans="1:13" ht="13.5" customHeight="1">
      <c r="A14" s="128">
        <v>201</v>
      </c>
      <c r="B14" s="132">
        <v>25</v>
      </c>
      <c r="C14" s="152">
        <v>10</v>
      </c>
      <c r="D14" s="153">
        <v>18</v>
      </c>
      <c r="E14" s="154">
        <v>6</v>
      </c>
      <c r="F14" s="154" t="str">
        <f>IFERROR(VLOOKUP(#REF!,#REF!,2,FALSE),"")</f>
        <v/>
      </c>
      <c r="G14" s="155" t="s">
        <v>71</v>
      </c>
      <c r="H14" s="156">
        <v>6220</v>
      </c>
    </row>
    <row r="15" spans="1:13">
      <c r="A15" s="128">
        <v>350</v>
      </c>
      <c r="B15" s="132">
        <v>26</v>
      </c>
      <c r="C15" s="152">
        <v>3</v>
      </c>
      <c r="D15" s="153">
        <v>16</v>
      </c>
      <c r="E15" s="154">
        <v>1</v>
      </c>
      <c r="F15" s="154" t="str">
        <f>IFERROR(VLOOKUP(#REF!,#REF!,2,FALSE),"")</f>
        <v/>
      </c>
      <c r="G15" s="155" t="s">
        <v>71</v>
      </c>
      <c r="H15" s="156">
        <v>6219</v>
      </c>
    </row>
    <row r="16" spans="1:13">
      <c r="A16" s="128">
        <v>357</v>
      </c>
      <c r="B16" s="132">
        <v>26</v>
      </c>
      <c r="C16" s="152">
        <v>3</v>
      </c>
      <c r="D16" s="153">
        <v>23</v>
      </c>
      <c r="E16" s="154">
        <v>1</v>
      </c>
      <c r="F16" s="154" t="str">
        <f>IFERROR(VLOOKUP(#REF!,#REF!,2,FALSE),"")</f>
        <v/>
      </c>
      <c r="G16" s="155" t="s">
        <v>71</v>
      </c>
      <c r="H16" s="156">
        <v>6189</v>
      </c>
    </row>
    <row r="17" spans="1:8">
      <c r="A17" s="128">
        <v>176</v>
      </c>
      <c r="B17" s="132">
        <v>25</v>
      </c>
      <c r="C17" s="152">
        <v>9</v>
      </c>
      <c r="D17" s="153">
        <v>23</v>
      </c>
      <c r="E17" s="154">
        <v>2</v>
      </c>
      <c r="F17" s="154" t="str">
        <f>IFERROR(VLOOKUP(#REF!,#REF!,2,FALSE),"")</f>
        <v/>
      </c>
      <c r="G17" s="155" t="s">
        <v>71</v>
      </c>
      <c r="H17" s="156">
        <v>6018</v>
      </c>
    </row>
    <row r="18" spans="1:8">
      <c r="A18" s="128">
        <v>182</v>
      </c>
      <c r="B18" s="132">
        <v>25</v>
      </c>
      <c r="C18" s="152">
        <v>9</v>
      </c>
      <c r="D18" s="153">
        <v>29</v>
      </c>
      <c r="E18" s="154">
        <v>1</v>
      </c>
      <c r="F18" s="154" t="str">
        <f>IFERROR(VLOOKUP(#REF!,#REF!,2,FALSE),"")</f>
        <v/>
      </c>
      <c r="G18" s="155" t="s">
        <v>71</v>
      </c>
      <c r="H18" s="156">
        <v>6016</v>
      </c>
    </row>
    <row r="19" spans="1:8">
      <c r="A19" s="128">
        <v>363</v>
      </c>
      <c r="B19" s="132">
        <v>26</v>
      </c>
      <c r="C19" s="157">
        <v>3</v>
      </c>
      <c r="D19" s="158">
        <v>29</v>
      </c>
      <c r="E19" s="159">
        <v>7</v>
      </c>
      <c r="F19" s="159" t="str">
        <f>IFERROR(VLOOKUP(#REF!,#REF!,2,FALSE),"")</f>
        <v/>
      </c>
      <c r="G19" s="160" t="s">
        <v>71</v>
      </c>
      <c r="H19" s="161">
        <v>5861</v>
      </c>
    </row>
    <row r="20" spans="1:8">
      <c r="A20" s="128">
        <v>202</v>
      </c>
      <c r="B20" s="132">
        <v>25</v>
      </c>
      <c r="C20" s="157">
        <v>10</v>
      </c>
      <c r="D20" s="158">
        <v>19</v>
      </c>
      <c r="E20" s="159">
        <v>7</v>
      </c>
      <c r="F20" s="159" t="str">
        <f>IFERROR(VLOOKUP(#REF!,#REF!,2,FALSE),"")</f>
        <v/>
      </c>
      <c r="G20" s="160" t="s">
        <v>74</v>
      </c>
      <c r="H20" s="161">
        <v>5556</v>
      </c>
    </row>
    <row r="21" spans="1:8" ht="13.5" customHeight="1">
      <c r="A21" s="128">
        <v>238</v>
      </c>
      <c r="B21" s="132">
        <v>25</v>
      </c>
      <c r="C21" s="157">
        <v>11</v>
      </c>
      <c r="D21" s="158">
        <v>24</v>
      </c>
      <c r="E21" s="159">
        <v>1</v>
      </c>
      <c r="F21" s="159" t="str">
        <f>IFERROR(VLOOKUP(#REF!,#REF!,2,FALSE),"")</f>
        <v/>
      </c>
      <c r="G21" s="162" t="s">
        <v>71</v>
      </c>
      <c r="H21" s="161">
        <v>5447</v>
      </c>
    </row>
    <row r="22" spans="1:8">
      <c r="A22" s="128">
        <v>14</v>
      </c>
      <c r="B22" s="132">
        <v>25</v>
      </c>
      <c r="C22" s="157">
        <v>4</v>
      </c>
      <c r="D22" s="163">
        <v>14</v>
      </c>
      <c r="E22" s="159">
        <v>1</v>
      </c>
      <c r="F22" s="159" t="str">
        <f>IFERROR(VLOOKUP(#REF!,#REF!,2,FALSE),"")</f>
        <v/>
      </c>
      <c r="G22" s="164" t="s">
        <v>71</v>
      </c>
      <c r="H22" s="165">
        <v>5445</v>
      </c>
    </row>
    <row r="23" spans="1:8">
      <c r="A23" s="128">
        <v>231</v>
      </c>
      <c r="B23" s="132">
        <v>25</v>
      </c>
      <c r="C23" s="157">
        <v>11</v>
      </c>
      <c r="D23" s="158">
        <v>17</v>
      </c>
      <c r="E23" s="159">
        <v>1</v>
      </c>
      <c r="F23" s="159" t="str">
        <f>IFERROR(VLOOKUP(#REF!,#REF!,2,FALSE),"")</f>
        <v/>
      </c>
      <c r="G23" s="162" t="s">
        <v>71</v>
      </c>
      <c r="H23" s="161">
        <v>5318</v>
      </c>
    </row>
    <row r="24" spans="1:8">
      <c r="A24" s="128">
        <v>356</v>
      </c>
      <c r="B24" s="132">
        <v>26</v>
      </c>
      <c r="C24" s="157">
        <v>3</v>
      </c>
      <c r="D24" s="158">
        <v>22</v>
      </c>
      <c r="E24" s="159">
        <v>7</v>
      </c>
      <c r="F24" s="159" t="str">
        <f>IFERROR(VLOOKUP(#REF!,#REF!,2,FALSE),"")</f>
        <v/>
      </c>
      <c r="G24" s="160" t="s">
        <v>71</v>
      </c>
      <c r="H24" s="161">
        <v>5199</v>
      </c>
    </row>
    <row r="25" spans="1:8">
      <c r="A25" s="128">
        <v>210</v>
      </c>
      <c r="B25" s="132">
        <v>25</v>
      </c>
      <c r="C25" s="157">
        <v>10</v>
      </c>
      <c r="D25" s="158">
        <v>27</v>
      </c>
      <c r="E25" s="159">
        <v>1</v>
      </c>
      <c r="F25" s="159" t="str">
        <f>IFERROR(VLOOKUP(#REF!,#REF!,2,FALSE),"")</f>
        <v/>
      </c>
      <c r="G25" s="160" t="s">
        <v>71</v>
      </c>
      <c r="H25" s="161">
        <v>5170</v>
      </c>
    </row>
    <row r="26" spans="1:8">
      <c r="A26" s="128">
        <v>237</v>
      </c>
      <c r="B26" s="132">
        <v>25</v>
      </c>
      <c r="C26" s="157">
        <v>11</v>
      </c>
      <c r="D26" s="158">
        <v>23</v>
      </c>
      <c r="E26" s="159">
        <v>7</v>
      </c>
      <c r="F26" s="159" t="str">
        <f>IFERROR(VLOOKUP(#REF!,#REF!,2,FALSE),"")</f>
        <v/>
      </c>
      <c r="G26" s="162" t="s">
        <v>71</v>
      </c>
      <c r="H26" s="161">
        <v>5141</v>
      </c>
    </row>
    <row r="27" spans="1:8">
      <c r="A27" s="128">
        <v>4</v>
      </c>
      <c r="B27" s="132">
        <v>25</v>
      </c>
      <c r="C27" s="157">
        <v>4</v>
      </c>
      <c r="D27" s="163">
        <v>4</v>
      </c>
      <c r="E27" s="159">
        <v>5</v>
      </c>
      <c r="F27" s="159" t="str">
        <f>IFERROR(VLOOKUP(#REF!,#REF!,2,FALSE),"")</f>
        <v/>
      </c>
      <c r="G27" s="164" t="s">
        <v>71</v>
      </c>
      <c r="H27" s="165">
        <v>5061</v>
      </c>
    </row>
    <row r="28" spans="1:8" ht="13.5" customHeight="1">
      <c r="A28" s="128">
        <v>56</v>
      </c>
      <c r="B28" s="132">
        <v>25</v>
      </c>
      <c r="C28" s="166">
        <v>5</v>
      </c>
      <c r="D28" s="167">
        <v>26</v>
      </c>
      <c r="E28" s="168">
        <v>1</v>
      </c>
      <c r="F28" s="168" t="str">
        <f>IFERROR(VLOOKUP(#REF!,#REF!,2,FALSE),"")</f>
        <v/>
      </c>
      <c r="G28" s="169" t="s">
        <v>83</v>
      </c>
      <c r="H28" s="170">
        <v>4955</v>
      </c>
    </row>
    <row r="29" spans="1:8">
      <c r="A29" s="128">
        <v>84</v>
      </c>
      <c r="B29" s="132">
        <v>25</v>
      </c>
      <c r="C29" s="166">
        <v>6</v>
      </c>
      <c r="D29" s="167">
        <v>23</v>
      </c>
      <c r="E29" s="171">
        <v>1</v>
      </c>
      <c r="F29" s="168" t="str">
        <f>IFERROR(VLOOKUP(#REF!,#REF!,2,FALSE),"")</f>
        <v/>
      </c>
      <c r="G29" s="172" t="s">
        <v>71</v>
      </c>
      <c r="H29" s="170">
        <v>4839</v>
      </c>
    </row>
    <row r="30" spans="1:8">
      <c r="A30" s="128">
        <v>91</v>
      </c>
      <c r="B30" s="132">
        <v>25</v>
      </c>
      <c r="C30" s="166">
        <v>6</v>
      </c>
      <c r="D30" s="167">
        <v>30</v>
      </c>
      <c r="E30" s="171">
        <v>1</v>
      </c>
      <c r="F30" s="168" t="str">
        <f>IFERROR(VLOOKUP(#REF!,#REF!,2,FALSE),"")</f>
        <v/>
      </c>
      <c r="G30" s="172" t="s">
        <v>71</v>
      </c>
      <c r="H30" s="170">
        <v>4662</v>
      </c>
    </row>
    <row r="31" spans="1:8">
      <c r="A31" s="128">
        <v>70</v>
      </c>
      <c r="B31" s="132">
        <v>25</v>
      </c>
      <c r="C31" s="166">
        <v>6</v>
      </c>
      <c r="D31" s="167">
        <v>9</v>
      </c>
      <c r="E31" s="171">
        <v>1</v>
      </c>
      <c r="F31" s="168" t="str">
        <f>IFERROR(VLOOKUP(#REF!,#REF!,2,FALSE),"")</f>
        <v/>
      </c>
      <c r="G31" s="172" t="s">
        <v>71</v>
      </c>
      <c r="H31" s="170">
        <v>4583</v>
      </c>
    </row>
    <row r="32" spans="1:8">
      <c r="A32" s="128">
        <v>13</v>
      </c>
      <c r="B32" s="132">
        <v>25</v>
      </c>
      <c r="C32" s="166">
        <v>4</v>
      </c>
      <c r="D32" s="173">
        <v>13</v>
      </c>
      <c r="E32" s="168">
        <v>7</v>
      </c>
      <c r="F32" s="168" t="str">
        <f>IFERROR(VLOOKUP(#REF!,#REF!,2,FALSE),"")</f>
        <v/>
      </c>
      <c r="G32" s="174" t="s">
        <v>71</v>
      </c>
      <c r="H32" s="175">
        <v>4433</v>
      </c>
    </row>
    <row r="33" spans="1:8" ht="15.75" customHeight="1">
      <c r="A33" s="128">
        <v>55</v>
      </c>
      <c r="B33" s="132">
        <v>25</v>
      </c>
      <c r="C33" s="166">
        <v>5</v>
      </c>
      <c r="D33" s="167">
        <v>25</v>
      </c>
      <c r="E33" s="168">
        <v>7</v>
      </c>
      <c r="F33" s="168" t="str">
        <f>IFERROR(VLOOKUP(#REF!,#REF!,2,FALSE),"")</f>
        <v/>
      </c>
      <c r="G33" s="169" t="s">
        <v>83</v>
      </c>
      <c r="H33" s="170">
        <v>4419</v>
      </c>
    </row>
    <row r="34" spans="1:8" ht="15.75" customHeight="1">
      <c r="A34" s="128">
        <v>49</v>
      </c>
      <c r="B34" s="132">
        <v>25</v>
      </c>
      <c r="C34" s="166">
        <v>5</v>
      </c>
      <c r="D34" s="167">
        <v>19</v>
      </c>
      <c r="E34" s="168">
        <v>1</v>
      </c>
      <c r="F34" s="168" t="str">
        <f>IFERROR(VLOOKUP(#REF!,#REF!,2,FALSE),"")</f>
        <v/>
      </c>
      <c r="G34" s="169" t="s">
        <v>75</v>
      </c>
      <c r="H34" s="170">
        <v>4342</v>
      </c>
    </row>
    <row r="35" spans="1:8">
      <c r="A35" s="128">
        <v>48</v>
      </c>
      <c r="B35" s="132">
        <v>25</v>
      </c>
      <c r="C35" s="166">
        <v>5</v>
      </c>
      <c r="D35" s="167">
        <v>18</v>
      </c>
      <c r="E35" s="168">
        <v>7</v>
      </c>
      <c r="F35" s="168" t="str">
        <f>IFERROR(VLOOKUP(#REF!,#REF!,2,FALSE),"")</f>
        <v/>
      </c>
      <c r="G35" s="169" t="s">
        <v>71</v>
      </c>
      <c r="H35" s="170">
        <v>4304</v>
      </c>
    </row>
    <row r="36" spans="1:8">
      <c r="A36" s="128">
        <v>365</v>
      </c>
      <c r="B36" s="132">
        <v>26</v>
      </c>
      <c r="C36" s="166">
        <v>3</v>
      </c>
      <c r="D36" s="167">
        <v>31</v>
      </c>
      <c r="E36" s="168">
        <v>2</v>
      </c>
      <c r="F36" s="168"/>
      <c r="G36" s="169" t="s">
        <v>71</v>
      </c>
      <c r="H36" s="170">
        <v>4285</v>
      </c>
    </row>
    <row r="37" spans="1:8">
      <c r="A37" s="128">
        <v>27</v>
      </c>
      <c r="B37" s="132">
        <v>25</v>
      </c>
      <c r="C37" s="166">
        <v>4</v>
      </c>
      <c r="D37" s="173">
        <v>27</v>
      </c>
      <c r="E37" s="168">
        <v>7</v>
      </c>
      <c r="F37" s="168" t="str">
        <f>IFERROR(VLOOKUP(#REF!,#REF!,2,FALSE),"")</f>
        <v/>
      </c>
      <c r="G37" s="174" t="s">
        <v>71</v>
      </c>
      <c r="H37" s="175">
        <v>4096</v>
      </c>
    </row>
    <row r="38" spans="1:8">
      <c r="A38" s="128">
        <v>42</v>
      </c>
      <c r="B38" s="132">
        <v>25</v>
      </c>
      <c r="C38" s="132">
        <v>5</v>
      </c>
      <c r="D38" s="176">
        <v>12</v>
      </c>
      <c r="E38" s="177">
        <v>1</v>
      </c>
      <c r="F38" s="177" t="str">
        <f>IFERROR(VLOOKUP(#REF!,#REF!,2,FALSE),"")</f>
        <v/>
      </c>
      <c r="G38" s="131" t="s">
        <v>71</v>
      </c>
      <c r="H38" s="178">
        <v>3990</v>
      </c>
    </row>
    <row r="39" spans="1:8">
      <c r="A39" s="128">
        <v>215</v>
      </c>
      <c r="B39" s="132">
        <v>25</v>
      </c>
      <c r="C39" s="132">
        <v>11</v>
      </c>
      <c r="D39" s="176">
        <v>1</v>
      </c>
      <c r="E39" s="177">
        <v>6</v>
      </c>
      <c r="F39" s="177" t="str">
        <f>IFERROR(VLOOKUP(#REF!,#REF!,2,FALSE),"")</f>
        <v/>
      </c>
      <c r="G39" s="179" t="s">
        <v>71</v>
      </c>
      <c r="H39" s="180">
        <v>3979</v>
      </c>
    </row>
    <row r="40" spans="1:8" ht="14.25">
      <c r="B40" s="193"/>
      <c r="C40" s="194"/>
      <c r="D40" s="195"/>
      <c r="E40" s="196"/>
      <c r="F40" s="196"/>
      <c r="G40" s="197"/>
      <c r="H40" s="198" t="s">
        <v>118</v>
      </c>
    </row>
    <row r="41" spans="1:8">
      <c r="A41" s="128">
        <v>245</v>
      </c>
      <c r="B41" s="132">
        <v>25</v>
      </c>
      <c r="C41" s="132">
        <v>12</v>
      </c>
      <c r="D41" s="176">
        <v>1</v>
      </c>
      <c r="E41" s="177">
        <v>1</v>
      </c>
      <c r="F41" s="177" t="str">
        <f>IFERROR(VLOOKUP(#REF!,#REF!,2,FALSE),"")</f>
        <v/>
      </c>
      <c r="G41" s="131" t="s">
        <v>71</v>
      </c>
      <c r="H41" s="178">
        <v>3924</v>
      </c>
    </row>
    <row r="42" spans="1:8">
      <c r="A42" s="128">
        <v>191</v>
      </c>
      <c r="B42" s="132">
        <v>25</v>
      </c>
      <c r="C42" s="132">
        <v>10</v>
      </c>
      <c r="D42" s="176">
        <v>8</v>
      </c>
      <c r="E42" s="177">
        <v>3</v>
      </c>
      <c r="F42" s="177" t="str">
        <f>IFERROR(VLOOKUP(#REF!,#REF!,2,FALSE),"")</f>
        <v/>
      </c>
      <c r="G42" s="131" t="s">
        <v>71</v>
      </c>
      <c r="H42" s="178">
        <v>3910</v>
      </c>
    </row>
    <row r="43" spans="1:8" ht="13.5" customHeight="1">
      <c r="A43" s="128">
        <v>62</v>
      </c>
      <c r="B43" s="132">
        <v>25</v>
      </c>
      <c r="C43" s="132">
        <v>6</v>
      </c>
      <c r="D43" s="176">
        <v>1</v>
      </c>
      <c r="E43" s="177">
        <v>7</v>
      </c>
      <c r="F43" s="177" t="str">
        <f>IFERROR(VLOOKUP(#REF!,#REF!,2,FALSE),"")</f>
        <v/>
      </c>
      <c r="G43" s="131" t="s">
        <v>75</v>
      </c>
      <c r="H43" s="178">
        <v>3905</v>
      </c>
    </row>
    <row r="44" spans="1:8">
      <c r="A44" s="128">
        <v>355</v>
      </c>
      <c r="B44" s="132">
        <v>26</v>
      </c>
      <c r="C44" s="132">
        <v>3</v>
      </c>
      <c r="D44" s="176">
        <v>21</v>
      </c>
      <c r="E44" s="177">
        <v>6</v>
      </c>
      <c r="F44" s="177" t="str">
        <f>IFERROR(VLOOKUP(#REF!,#REF!,2,FALSE),"")</f>
        <v/>
      </c>
      <c r="G44" s="131" t="s">
        <v>71</v>
      </c>
      <c r="H44" s="178">
        <v>3868</v>
      </c>
    </row>
    <row r="45" spans="1:8">
      <c r="A45" s="128">
        <v>39</v>
      </c>
      <c r="B45" s="132">
        <v>25</v>
      </c>
      <c r="C45" s="132">
        <v>5</v>
      </c>
      <c r="D45" s="176">
        <v>9</v>
      </c>
      <c r="E45" s="177">
        <v>5</v>
      </c>
      <c r="F45" s="177" t="str">
        <f>IFERROR(VLOOKUP(#REF!,#REF!,2,FALSE),"")</f>
        <v/>
      </c>
      <c r="G45" s="131" t="s">
        <v>71</v>
      </c>
      <c r="H45" s="178">
        <v>3774</v>
      </c>
    </row>
    <row r="46" spans="1:8">
      <c r="A46" s="128">
        <v>200</v>
      </c>
      <c r="B46" s="132">
        <v>25</v>
      </c>
      <c r="C46" s="132">
        <v>10</v>
      </c>
      <c r="D46" s="176">
        <v>17</v>
      </c>
      <c r="E46" s="177">
        <v>5</v>
      </c>
      <c r="F46" s="177" t="str">
        <f>IFERROR(VLOOKUP(#REF!,#REF!,2,FALSE),"")</f>
        <v/>
      </c>
      <c r="G46" s="131" t="s">
        <v>71</v>
      </c>
      <c r="H46" s="178">
        <v>3743</v>
      </c>
    </row>
    <row r="47" spans="1:8">
      <c r="A47" s="128">
        <v>343</v>
      </c>
      <c r="B47" s="132">
        <v>26</v>
      </c>
      <c r="C47" s="132">
        <v>3</v>
      </c>
      <c r="D47" s="176">
        <v>9</v>
      </c>
      <c r="E47" s="177">
        <v>1</v>
      </c>
      <c r="F47" s="177" t="str">
        <f>IFERROR(VLOOKUP(#REF!,#REF!,2,FALSE),"")</f>
        <v/>
      </c>
      <c r="G47" s="131" t="s">
        <v>71</v>
      </c>
      <c r="H47" s="178">
        <v>3729</v>
      </c>
    </row>
    <row r="48" spans="1:8">
      <c r="A48" s="128">
        <v>278</v>
      </c>
      <c r="B48" s="132">
        <v>26</v>
      </c>
      <c r="C48" s="132">
        <v>1</v>
      </c>
      <c r="D48" s="176">
        <v>3</v>
      </c>
      <c r="E48" s="177">
        <v>6</v>
      </c>
      <c r="F48" s="177" t="str">
        <f>IFERROR(VLOOKUP(#REF!,#REF!,2,FALSE),"")</f>
        <v/>
      </c>
      <c r="G48" s="131" t="s">
        <v>71</v>
      </c>
      <c r="H48" s="178">
        <v>3682</v>
      </c>
    </row>
    <row r="49" spans="1:8">
      <c r="A49" s="128">
        <v>277</v>
      </c>
      <c r="B49" s="132">
        <v>26</v>
      </c>
      <c r="C49" s="132">
        <v>1</v>
      </c>
      <c r="D49" s="176">
        <v>2</v>
      </c>
      <c r="E49" s="177">
        <v>5</v>
      </c>
      <c r="F49" s="177" t="str">
        <f>IFERROR(VLOOKUP(#REF!,#REF!,2,FALSE),"")</f>
        <v/>
      </c>
      <c r="G49" s="131" t="s">
        <v>71</v>
      </c>
      <c r="H49" s="178">
        <v>3661</v>
      </c>
    </row>
    <row r="50" spans="1:8" ht="13.5" customHeight="1">
      <c r="A50" s="128">
        <v>32</v>
      </c>
      <c r="B50" s="132">
        <v>25</v>
      </c>
      <c r="C50" s="132">
        <v>5</v>
      </c>
      <c r="D50" s="176">
        <v>2</v>
      </c>
      <c r="E50" s="177">
        <v>5</v>
      </c>
      <c r="F50" s="177" t="str">
        <f>IFERROR(VLOOKUP(#REF!,#REF!,2,FALSE),"")</f>
        <v/>
      </c>
      <c r="G50" s="131" t="s">
        <v>71</v>
      </c>
      <c r="H50" s="178">
        <v>3656</v>
      </c>
    </row>
    <row r="51" spans="1:8">
      <c r="A51" s="128">
        <v>54</v>
      </c>
      <c r="B51" s="132">
        <v>25</v>
      </c>
      <c r="C51" s="132">
        <v>5</v>
      </c>
      <c r="D51" s="176">
        <v>24</v>
      </c>
      <c r="E51" s="177">
        <v>6</v>
      </c>
      <c r="F51" s="177" t="str">
        <f>IFERROR(VLOOKUP(#REF!,#REF!,2,FALSE),"")</f>
        <v/>
      </c>
      <c r="G51" s="131" t="s">
        <v>71</v>
      </c>
      <c r="H51" s="178">
        <v>3638</v>
      </c>
    </row>
    <row r="52" spans="1:8">
      <c r="A52" s="128">
        <v>223</v>
      </c>
      <c r="B52" s="132">
        <v>25</v>
      </c>
      <c r="C52" s="132">
        <v>11</v>
      </c>
      <c r="D52" s="176">
        <v>9</v>
      </c>
      <c r="E52" s="177">
        <v>7</v>
      </c>
      <c r="F52" s="177" t="str">
        <f>IFERROR(VLOOKUP(#REF!,#REF!,2,FALSE),"")</f>
        <v/>
      </c>
      <c r="G52" s="181" t="s">
        <v>76</v>
      </c>
      <c r="H52" s="178">
        <v>3635</v>
      </c>
    </row>
    <row r="53" spans="1:8">
      <c r="A53" s="128">
        <v>173</v>
      </c>
      <c r="B53" s="132">
        <v>25</v>
      </c>
      <c r="C53" s="132">
        <v>9</v>
      </c>
      <c r="D53" s="176">
        <v>20</v>
      </c>
      <c r="E53" s="177">
        <v>6</v>
      </c>
      <c r="F53" s="177" t="str">
        <f>IFERROR(VLOOKUP(#REF!,#REF!,2,FALSE),"")</f>
        <v/>
      </c>
      <c r="G53" s="131" t="s">
        <v>71</v>
      </c>
      <c r="H53" s="178">
        <v>3591</v>
      </c>
    </row>
    <row r="54" spans="1:8">
      <c r="A54" s="128">
        <v>214</v>
      </c>
      <c r="B54" s="132">
        <v>25</v>
      </c>
      <c r="C54" s="132">
        <v>10</v>
      </c>
      <c r="D54" s="176">
        <v>31</v>
      </c>
      <c r="E54" s="177">
        <v>5</v>
      </c>
      <c r="F54" s="177" t="str">
        <f>IFERROR(VLOOKUP(#REF!,#REF!,2,FALSE),"")</f>
        <v/>
      </c>
      <c r="G54" s="131" t="s">
        <v>71</v>
      </c>
      <c r="H54" s="178">
        <v>3582</v>
      </c>
    </row>
    <row r="55" spans="1:8">
      <c r="A55" s="128">
        <v>167</v>
      </c>
      <c r="B55" s="132">
        <v>25</v>
      </c>
      <c r="C55" s="132">
        <v>9</v>
      </c>
      <c r="D55" s="176">
        <v>14</v>
      </c>
      <c r="E55" s="177">
        <v>7</v>
      </c>
      <c r="F55" s="177" t="str">
        <f>IFERROR(VLOOKUP(#REF!,#REF!,2,FALSE),"")</f>
        <v/>
      </c>
      <c r="G55" s="131" t="s">
        <v>71</v>
      </c>
      <c r="H55" s="178">
        <v>3520</v>
      </c>
    </row>
    <row r="56" spans="1:8">
      <c r="A56" s="128">
        <v>47</v>
      </c>
      <c r="B56" s="132">
        <v>25</v>
      </c>
      <c r="C56" s="132">
        <v>5</v>
      </c>
      <c r="D56" s="176">
        <v>17</v>
      </c>
      <c r="E56" s="177">
        <v>6</v>
      </c>
      <c r="F56" s="177" t="str">
        <f>IFERROR(VLOOKUP(#REF!,#REF!,2,FALSE),"")</f>
        <v/>
      </c>
      <c r="G56" s="131" t="s">
        <v>71</v>
      </c>
      <c r="H56" s="178">
        <v>3507</v>
      </c>
    </row>
    <row r="57" spans="1:8" ht="13.5" customHeight="1">
      <c r="A57" s="128">
        <v>174</v>
      </c>
      <c r="B57" s="132">
        <v>25</v>
      </c>
      <c r="C57" s="132">
        <v>9</v>
      </c>
      <c r="D57" s="176">
        <v>21</v>
      </c>
      <c r="E57" s="177">
        <v>7</v>
      </c>
      <c r="F57" s="177" t="str">
        <f>IFERROR(VLOOKUP(#REF!,#REF!,2,FALSE),"")</f>
        <v/>
      </c>
      <c r="G57" s="131" t="s">
        <v>71</v>
      </c>
      <c r="H57" s="178">
        <v>3455</v>
      </c>
    </row>
    <row r="58" spans="1:8">
      <c r="A58" s="128">
        <v>230</v>
      </c>
      <c r="B58" s="132">
        <v>25</v>
      </c>
      <c r="C58" s="132">
        <v>11</v>
      </c>
      <c r="D58" s="176">
        <v>16</v>
      </c>
      <c r="E58" s="177">
        <v>7</v>
      </c>
      <c r="F58" s="177" t="str">
        <f>IFERROR(VLOOKUP(#REF!,#REF!,2,FALSE),"")</f>
        <v/>
      </c>
      <c r="G58" s="181" t="s">
        <v>71</v>
      </c>
      <c r="H58" s="178">
        <v>3405</v>
      </c>
    </row>
    <row r="59" spans="1:8">
      <c r="A59" s="128">
        <v>45</v>
      </c>
      <c r="B59" s="132">
        <v>25</v>
      </c>
      <c r="C59" s="132">
        <v>5</v>
      </c>
      <c r="D59" s="176">
        <v>15</v>
      </c>
      <c r="E59" s="177">
        <v>4</v>
      </c>
      <c r="F59" s="177" t="str">
        <f>IFERROR(VLOOKUP(#REF!,#REF!,2,FALSE),"")</f>
        <v/>
      </c>
      <c r="G59" s="131" t="s">
        <v>71</v>
      </c>
      <c r="H59" s="178">
        <v>3373</v>
      </c>
    </row>
    <row r="60" spans="1:8">
      <c r="A60" s="128">
        <v>181</v>
      </c>
      <c r="B60" s="132">
        <v>25</v>
      </c>
      <c r="C60" s="132">
        <v>9</v>
      </c>
      <c r="D60" s="176">
        <v>28</v>
      </c>
      <c r="E60" s="177">
        <v>7</v>
      </c>
      <c r="F60" s="177" t="str">
        <f>IFERROR(VLOOKUP(#REF!,#REF!,2,FALSE),"")</f>
        <v/>
      </c>
      <c r="G60" s="131" t="s">
        <v>75</v>
      </c>
      <c r="H60" s="178">
        <v>3369</v>
      </c>
    </row>
    <row r="61" spans="1:8">
      <c r="A61" s="128">
        <v>279</v>
      </c>
      <c r="B61" s="132">
        <v>26</v>
      </c>
      <c r="C61" s="132">
        <v>1</v>
      </c>
      <c r="D61" s="176">
        <v>4</v>
      </c>
      <c r="E61" s="177">
        <v>7</v>
      </c>
      <c r="F61" s="177" t="str">
        <f>IFERROR(VLOOKUP(#REF!,#REF!,2,FALSE),"")</f>
        <v/>
      </c>
      <c r="G61" s="131" t="s">
        <v>75</v>
      </c>
      <c r="H61" s="178">
        <v>3350</v>
      </c>
    </row>
    <row r="62" spans="1:8">
      <c r="A62" s="128">
        <v>205</v>
      </c>
      <c r="B62" s="132">
        <v>25</v>
      </c>
      <c r="C62" s="132">
        <v>10</v>
      </c>
      <c r="D62" s="176">
        <v>22</v>
      </c>
      <c r="E62" s="177">
        <v>3</v>
      </c>
      <c r="F62" s="177" t="str">
        <f>IFERROR(VLOOKUP(#REF!,#REF!,2,FALSE),"")</f>
        <v/>
      </c>
      <c r="G62" s="131" t="s">
        <v>76</v>
      </c>
      <c r="H62" s="178">
        <v>3300</v>
      </c>
    </row>
    <row r="63" spans="1:8">
      <c r="A63" s="128">
        <v>287</v>
      </c>
      <c r="B63" s="132">
        <v>26</v>
      </c>
      <c r="C63" s="132">
        <v>1</v>
      </c>
      <c r="D63" s="176">
        <v>12</v>
      </c>
      <c r="E63" s="177">
        <v>1</v>
      </c>
      <c r="F63" s="177" t="str">
        <f>IFERROR(VLOOKUP(#REF!,#REF!,2,FALSE),"")</f>
        <v/>
      </c>
      <c r="G63" s="131" t="s">
        <v>71</v>
      </c>
      <c r="H63" s="178">
        <v>3283</v>
      </c>
    </row>
    <row r="64" spans="1:8" ht="13.5" customHeight="1">
      <c r="A64" s="128">
        <v>61</v>
      </c>
      <c r="B64" s="132">
        <v>25</v>
      </c>
      <c r="C64" s="132">
        <v>5</v>
      </c>
      <c r="D64" s="176">
        <v>31</v>
      </c>
      <c r="E64" s="177">
        <v>6</v>
      </c>
      <c r="F64" s="177" t="str">
        <f>IFERROR(VLOOKUP(#REF!,#REF!,2,FALSE),"")</f>
        <v/>
      </c>
      <c r="G64" s="131" t="s">
        <v>71</v>
      </c>
      <c r="H64" s="178">
        <v>3250</v>
      </c>
    </row>
    <row r="65" spans="1:8">
      <c r="A65" s="128">
        <v>329</v>
      </c>
      <c r="B65" s="132">
        <v>26</v>
      </c>
      <c r="C65" s="132">
        <v>2</v>
      </c>
      <c r="D65" s="176">
        <v>23</v>
      </c>
      <c r="E65" s="177">
        <v>1</v>
      </c>
      <c r="F65" s="177" t="str">
        <f>IFERROR(VLOOKUP(#REF!,#REF!,2,FALSE),"")</f>
        <v/>
      </c>
      <c r="G65" s="131" t="s">
        <v>76</v>
      </c>
      <c r="H65" s="178">
        <v>3218</v>
      </c>
    </row>
    <row r="66" spans="1:8" ht="15.75" customHeight="1">
      <c r="A66" s="128">
        <v>362</v>
      </c>
      <c r="B66" s="132">
        <v>26</v>
      </c>
      <c r="C66" s="132">
        <v>3</v>
      </c>
      <c r="D66" s="176">
        <v>28</v>
      </c>
      <c r="E66" s="177">
        <v>6</v>
      </c>
      <c r="F66" s="177" t="str">
        <f>IFERROR(VLOOKUP(#REF!,#REF!,2,FALSE),"")</f>
        <v/>
      </c>
      <c r="G66" s="131" t="s">
        <v>71</v>
      </c>
      <c r="H66" s="178">
        <v>3213</v>
      </c>
    </row>
    <row r="67" spans="1:8">
      <c r="A67" s="128">
        <v>51</v>
      </c>
      <c r="B67" s="132">
        <v>25</v>
      </c>
      <c r="C67" s="132">
        <v>5</v>
      </c>
      <c r="D67" s="176">
        <v>21</v>
      </c>
      <c r="E67" s="177">
        <v>3</v>
      </c>
      <c r="F67" s="177" t="str">
        <f>IFERROR(VLOOKUP(#REF!,#REF!,2,FALSE),"")</f>
        <v/>
      </c>
      <c r="G67" s="182" t="s">
        <v>71</v>
      </c>
      <c r="H67" s="180">
        <v>3204</v>
      </c>
    </row>
    <row r="68" spans="1:8">
      <c r="A68" s="128">
        <v>300</v>
      </c>
      <c r="B68" s="132">
        <v>26</v>
      </c>
      <c r="C68" s="132">
        <v>1</v>
      </c>
      <c r="D68" s="176">
        <v>25</v>
      </c>
      <c r="E68" s="177">
        <v>7</v>
      </c>
      <c r="F68" s="177" t="str">
        <f>IFERROR(VLOOKUP(#REF!,#REF!,2,FALSE),"")</f>
        <v/>
      </c>
      <c r="G68" s="131" t="s">
        <v>76</v>
      </c>
      <c r="H68" s="178">
        <v>3159</v>
      </c>
    </row>
    <row r="69" spans="1:8">
      <c r="A69" s="128">
        <v>63</v>
      </c>
      <c r="B69" s="132">
        <v>25</v>
      </c>
      <c r="C69" s="132">
        <v>6</v>
      </c>
      <c r="D69" s="176">
        <v>2</v>
      </c>
      <c r="E69" s="183">
        <v>1</v>
      </c>
      <c r="F69" s="177" t="str">
        <f>IFERROR(VLOOKUP(#REF!,#REF!,2,FALSE),"")</f>
        <v/>
      </c>
      <c r="G69" s="131" t="s">
        <v>71</v>
      </c>
      <c r="H69" s="178">
        <v>3078</v>
      </c>
    </row>
    <row r="70" spans="1:8">
      <c r="A70" s="128">
        <v>166</v>
      </c>
      <c r="B70" s="132">
        <v>25</v>
      </c>
      <c r="C70" s="132">
        <v>9</v>
      </c>
      <c r="D70" s="176">
        <v>13</v>
      </c>
      <c r="E70" s="177">
        <v>6</v>
      </c>
      <c r="F70" s="177" t="str">
        <f>IFERROR(VLOOKUP(#REF!,#REF!,2,FALSE),"")</f>
        <v/>
      </c>
      <c r="G70" s="131" t="s">
        <v>71</v>
      </c>
      <c r="H70" s="178">
        <v>3060</v>
      </c>
    </row>
    <row r="71" spans="1:8">
      <c r="A71" s="128">
        <v>216</v>
      </c>
      <c r="B71" s="132">
        <v>25</v>
      </c>
      <c r="C71" s="132">
        <v>11</v>
      </c>
      <c r="D71" s="176">
        <v>2</v>
      </c>
      <c r="E71" s="177">
        <v>7</v>
      </c>
      <c r="F71" s="177" t="str">
        <f>IFERROR(VLOOKUP(#REF!,#REF!,2,FALSE),"")</f>
        <v/>
      </c>
      <c r="G71" s="181" t="s">
        <v>72</v>
      </c>
      <c r="H71" s="178">
        <v>3052</v>
      </c>
    </row>
    <row r="72" spans="1:8">
      <c r="A72" s="128">
        <v>213</v>
      </c>
      <c r="B72" s="132">
        <v>25</v>
      </c>
      <c r="C72" s="132">
        <v>10</v>
      </c>
      <c r="D72" s="176">
        <v>30</v>
      </c>
      <c r="E72" s="177">
        <v>4</v>
      </c>
      <c r="F72" s="177" t="str">
        <f>IFERROR(VLOOKUP(#REF!,#REF!,2,FALSE),"")</f>
        <v/>
      </c>
      <c r="G72" s="131" t="s">
        <v>71</v>
      </c>
      <c r="H72" s="178">
        <v>3050</v>
      </c>
    </row>
    <row r="73" spans="1:8">
      <c r="A73" s="128">
        <v>195</v>
      </c>
      <c r="B73" s="132">
        <v>25</v>
      </c>
      <c r="C73" s="132">
        <v>10</v>
      </c>
      <c r="D73" s="176">
        <v>12</v>
      </c>
      <c r="E73" s="177">
        <v>7</v>
      </c>
      <c r="F73" s="177" t="str">
        <f>IFERROR(VLOOKUP(#REF!,#REF!,2,FALSE),"")</f>
        <v/>
      </c>
      <c r="G73" s="131" t="s">
        <v>71</v>
      </c>
      <c r="H73" s="178">
        <v>3046</v>
      </c>
    </row>
    <row r="74" spans="1:8">
      <c r="A74" s="128">
        <v>244</v>
      </c>
      <c r="B74" s="132">
        <v>25</v>
      </c>
      <c r="C74" s="132">
        <v>11</v>
      </c>
      <c r="D74" s="176">
        <v>30</v>
      </c>
      <c r="E74" s="177">
        <v>7</v>
      </c>
      <c r="F74" s="177" t="str">
        <f>IFERROR(VLOOKUP(#REF!,#REF!,2,FALSE),"")</f>
        <v/>
      </c>
      <c r="G74" s="181" t="s">
        <v>71</v>
      </c>
      <c r="H74" s="178">
        <v>3046</v>
      </c>
    </row>
    <row r="75" spans="1:8">
      <c r="A75" s="128">
        <v>112</v>
      </c>
      <c r="B75" s="132">
        <v>25</v>
      </c>
      <c r="C75" s="132">
        <v>7</v>
      </c>
      <c r="D75" s="176">
        <v>21</v>
      </c>
      <c r="E75" s="177">
        <v>1</v>
      </c>
      <c r="F75" s="177" t="str">
        <f>IFERROR(VLOOKUP(#REF!,#REF!,2,FALSE),"")</f>
        <v/>
      </c>
      <c r="G75" s="182" t="s">
        <v>71</v>
      </c>
      <c r="H75" s="180">
        <v>3043</v>
      </c>
    </row>
    <row r="76" spans="1:8">
      <c r="A76" s="128">
        <v>69</v>
      </c>
      <c r="B76" s="132">
        <v>25</v>
      </c>
      <c r="C76" s="132">
        <v>6</v>
      </c>
      <c r="D76" s="176">
        <v>8</v>
      </c>
      <c r="E76" s="177">
        <v>7</v>
      </c>
      <c r="F76" s="177" t="str">
        <f>IFERROR(VLOOKUP(#REF!,#REF!,2,FALSE),"")</f>
        <v/>
      </c>
      <c r="G76" s="184" t="s">
        <v>71</v>
      </c>
      <c r="H76" s="178">
        <v>3041</v>
      </c>
    </row>
    <row r="77" spans="1:8">
      <c r="A77" s="128">
        <v>187</v>
      </c>
      <c r="B77" s="132">
        <v>25</v>
      </c>
      <c r="C77" s="132">
        <v>10</v>
      </c>
      <c r="D77" s="176">
        <v>4</v>
      </c>
      <c r="E77" s="177">
        <v>6</v>
      </c>
      <c r="F77" s="177" t="str">
        <f>IFERROR(VLOOKUP(#REF!,#REF!,2,FALSE),"")</f>
        <v/>
      </c>
      <c r="G77" s="131" t="s">
        <v>81</v>
      </c>
      <c r="H77" s="178">
        <v>3023</v>
      </c>
    </row>
    <row r="78" spans="1:8">
      <c r="A78" s="128">
        <v>288</v>
      </c>
      <c r="B78" s="132">
        <v>26</v>
      </c>
      <c r="C78" s="132">
        <v>1</v>
      </c>
      <c r="D78" s="176">
        <v>13</v>
      </c>
      <c r="E78" s="177">
        <v>2</v>
      </c>
      <c r="F78" s="177" t="str">
        <f>IFERROR(VLOOKUP(#REF!,#REF!,2,FALSE),"")</f>
        <v/>
      </c>
      <c r="G78" s="131" t="s">
        <v>71</v>
      </c>
      <c r="H78" s="178">
        <v>2986</v>
      </c>
    </row>
    <row r="79" spans="1:8">
      <c r="A79" s="128">
        <v>90</v>
      </c>
      <c r="B79" s="132">
        <v>25</v>
      </c>
      <c r="C79" s="132">
        <v>6</v>
      </c>
      <c r="D79" s="176">
        <v>29</v>
      </c>
      <c r="E79" s="177">
        <v>7</v>
      </c>
      <c r="F79" s="177" t="str">
        <f>IFERROR(VLOOKUP(#REF!,#REF!,2,FALSE),"")</f>
        <v/>
      </c>
      <c r="G79" s="184" t="s">
        <v>71</v>
      </c>
      <c r="H79" s="178">
        <v>2960</v>
      </c>
    </row>
    <row r="80" spans="1:8">
      <c r="A80" s="128">
        <v>252</v>
      </c>
      <c r="B80" s="132">
        <v>25</v>
      </c>
      <c r="C80" s="132">
        <v>12</v>
      </c>
      <c r="D80" s="176">
        <v>8</v>
      </c>
      <c r="E80" s="177">
        <v>1</v>
      </c>
      <c r="F80" s="177" t="str">
        <f>IFERROR(VLOOKUP(#REF!,#REF!,2,FALSE),"")</f>
        <v/>
      </c>
      <c r="G80" s="131" t="s">
        <v>75</v>
      </c>
      <c r="H80" s="178">
        <v>2929</v>
      </c>
    </row>
    <row r="81" spans="1:8">
      <c r="A81" s="128">
        <v>359</v>
      </c>
      <c r="B81" s="132">
        <v>26</v>
      </c>
      <c r="C81" s="132">
        <v>3</v>
      </c>
      <c r="D81" s="176">
        <v>25</v>
      </c>
      <c r="E81" s="177">
        <v>3</v>
      </c>
      <c r="F81" s="177" t="str">
        <f>IFERROR(VLOOKUP(#REF!,#REF!,2,FALSE),"")</f>
        <v/>
      </c>
      <c r="G81" s="131" t="s">
        <v>71</v>
      </c>
      <c r="H81" s="178">
        <v>2907</v>
      </c>
    </row>
    <row r="82" spans="1:8">
      <c r="A82" s="128">
        <v>301</v>
      </c>
      <c r="B82" s="132">
        <v>26</v>
      </c>
      <c r="C82" s="132">
        <v>1</v>
      </c>
      <c r="D82" s="176">
        <v>26</v>
      </c>
      <c r="E82" s="177">
        <v>1</v>
      </c>
      <c r="F82" s="177" t="str">
        <f>IFERROR(VLOOKUP(#REF!,#REF!,2,FALSE),"")</f>
        <v/>
      </c>
      <c r="G82" s="131" t="s">
        <v>76</v>
      </c>
      <c r="H82" s="178">
        <v>2822</v>
      </c>
    </row>
    <row r="83" spans="1:8">
      <c r="A83" s="128">
        <v>189</v>
      </c>
      <c r="B83" s="132">
        <v>25</v>
      </c>
      <c r="C83" s="132">
        <v>10</v>
      </c>
      <c r="D83" s="176">
        <v>6</v>
      </c>
      <c r="E83" s="177">
        <v>1</v>
      </c>
      <c r="F83" s="177" t="str">
        <f>IFERROR(VLOOKUP(#REF!,#REF!,2,FALSE),"")</f>
        <v/>
      </c>
      <c r="G83" s="131" t="s">
        <v>81</v>
      </c>
      <c r="H83" s="178">
        <v>2810</v>
      </c>
    </row>
    <row r="84" spans="1:8">
      <c r="A84" s="128">
        <v>349</v>
      </c>
      <c r="B84" s="132">
        <v>26</v>
      </c>
      <c r="C84" s="132">
        <v>3</v>
      </c>
      <c r="D84" s="176">
        <v>15</v>
      </c>
      <c r="E84" s="177">
        <v>7</v>
      </c>
      <c r="F84" s="177" t="str">
        <f>IFERROR(VLOOKUP(#REF!,#REF!,2,FALSE),"")</f>
        <v/>
      </c>
      <c r="G84" s="131" t="s">
        <v>71</v>
      </c>
      <c r="H84" s="178">
        <v>2800</v>
      </c>
    </row>
    <row r="85" spans="1:8">
      <c r="A85" s="128">
        <v>52</v>
      </c>
      <c r="B85" s="132">
        <v>25</v>
      </c>
      <c r="C85" s="132">
        <v>5</v>
      </c>
      <c r="D85" s="176">
        <v>22</v>
      </c>
      <c r="E85" s="177">
        <v>4</v>
      </c>
      <c r="F85" s="177" t="str">
        <f>IFERROR(VLOOKUP(#REF!,#REF!,2,FALSE),"")</f>
        <v/>
      </c>
      <c r="G85" s="131" t="s">
        <v>71</v>
      </c>
      <c r="H85" s="178">
        <v>2776</v>
      </c>
    </row>
    <row r="86" spans="1:8">
      <c r="A86" s="128">
        <v>5</v>
      </c>
      <c r="B86" s="132">
        <v>25</v>
      </c>
      <c r="C86" s="132">
        <v>4</v>
      </c>
      <c r="D86" s="185">
        <v>5</v>
      </c>
      <c r="E86" s="177">
        <v>6</v>
      </c>
      <c r="F86" s="177" t="str">
        <f>IFERROR(VLOOKUP(#REF!,#REF!,2,FALSE),"")</f>
        <v/>
      </c>
      <c r="G86" s="182" t="s">
        <v>81</v>
      </c>
      <c r="H86" s="186">
        <v>2763</v>
      </c>
    </row>
    <row r="87" spans="1:8">
      <c r="A87" s="128">
        <v>31</v>
      </c>
      <c r="B87" s="132">
        <v>25</v>
      </c>
      <c r="C87" s="132">
        <v>5</v>
      </c>
      <c r="D87" s="176">
        <v>1</v>
      </c>
      <c r="E87" s="177">
        <v>4</v>
      </c>
      <c r="F87" s="177" t="str">
        <f>IFERROR(VLOOKUP(#REF!,#REF!,2,FALSE),"")</f>
        <v/>
      </c>
      <c r="G87" s="131" t="s">
        <v>78</v>
      </c>
      <c r="H87" s="178">
        <v>2717</v>
      </c>
    </row>
    <row r="88" spans="1:8">
      <c r="A88" s="128">
        <v>83</v>
      </c>
      <c r="B88" s="132">
        <v>25</v>
      </c>
      <c r="C88" s="132">
        <v>6</v>
      </c>
      <c r="D88" s="176">
        <v>22</v>
      </c>
      <c r="E88" s="177">
        <v>7</v>
      </c>
      <c r="F88" s="177" t="str">
        <f>IFERROR(VLOOKUP(#REF!,#REF!,2,FALSE),"")</f>
        <v/>
      </c>
      <c r="G88" s="184" t="s">
        <v>71</v>
      </c>
      <c r="H88" s="178">
        <v>2711</v>
      </c>
    </row>
    <row r="89" spans="1:8">
      <c r="A89" s="128">
        <v>193</v>
      </c>
      <c r="B89" s="132">
        <v>25</v>
      </c>
      <c r="C89" s="132">
        <v>10</v>
      </c>
      <c r="D89" s="176">
        <v>10</v>
      </c>
      <c r="E89" s="177">
        <v>5</v>
      </c>
      <c r="F89" s="177" t="str">
        <f>IFERROR(VLOOKUP(#REF!,#REF!,2,FALSE),"")</f>
        <v/>
      </c>
      <c r="G89" s="131" t="s">
        <v>71</v>
      </c>
      <c r="H89" s="178">
        <v>2680</v>
      </c>
    </row>
    <row r="90" spans="1:8">
      <c r="A90" s="128">
        <v>342</v>
      </c>
      <c r="B90" s="132">
        <v>26</v>
      </c>
      <c r="C90" s="132">
        <v>3</v>
      </c>
      <c r="D90" s="176">
        <v>8</v>
      </c>
      <c r="E90" s="177">
        <v>7</v>
      </c>
      <c r="F90" s="177" t="str">
        <f>IFERROR(VLOOKUP(#REF!,#REF!,2,FALSE),"")</f>
        <v/>
      </c>
      <c r="G90" s="131" t="s">
        <v>71</v>
      </c>
      <c r="H90" s="178">
        <v>2645</v>
      </c>
    </row>
    <row r="91" spans="1:8">
      <c r="A91" s="128">
        <v>222</v>
      </c>
      <c r="B91" s="132">
        <v>25</v>
      </c>
      <c r="C91" s="132">
        <v>11</v>
      </c>
      <c r="D91" s="176">
        <v>8</v>
      </c>
      <c r="E91" s="177">
        <v>6</v>
      </c>
      <c r="F91" s="177" t="str">
        <f>IFERROR(VLOOKUP(#REF!,#REF!,2,FALSE),"")</f>
        <v/>
      </c>
      <c r="G91" s="181" t="s">
        <v>71</v>
      </c>
      <c r="H91" s="178">
        <v>2605</v>
      </c>
    </row>
    <row r="92" spans="1:8">
      <c r="A92" s="128">
        <v>192</v>
      </c>
      <c r="B92" s="132">
        <v>25</v>
      </c>
      <c r="C92" s="132">
        <v>10</v>
      </c>
      <c r="D92" s="176">
        <v>9</v>
      </c>
      <c r="E92" s="177">
        <v>4</v>
      </c>
      <c r="F92" s="177"/>
      <c r="G92" s="131" t="s">
        <v>71</v>
      </c>
      <c r="H92" s="178">
        <v>2540</v>
      </c>
    </row>
    <row r="93" spans="1:8">
      <c r="A93" s="128">
        <v>20</v>
      </c>
      <c r="B93" s="132">
        <v>25</v>
      </c>
      <c r="C93" s="132">
        <v>4</v>
      </c>
      <c r="D93" s="185">
        <v>20</v>
      </c>
      <c r="E93" s="177">
        <v>7</v>
      </c>
      <c r="F93" s="177" t="str">
        <f>IFERROR(VLOOKUP(#REF!,#REF!,2,FALSE),"")</f>
        <v/>
      </c>
      <c r="G93" s="182" t="s">
        <v>74</v>
      </c>
      <c r="H93" s="186">
        <v>2533</v>
      </c>
    </row>
    <row r="94" spans="1:8">
      <c r="A94" s="128">
        <v>44</v>
      </c>
      <c r="B94" s="132">
        <v>25</v>
      </c>
      <c r="C94" s="132">
        <v>5</v>
      </c>
      <c r="D94" s="176">
        <v>14</v>
      </c>
      <c r="E94" s="177">
        <v>3</v>
      </c>
      <c r="F94" s="177" t="str">
        <f>IFERROR(VLOOKUP(#REF!,#REF!,2,FALSE),"")</f>
        <v/>
      </c>
      <c r="G94" s="182" t="s">
        <v>71</v>
      </c>
      <c r="H94" s="180">
        <v>2505</v>
      </c>
    </row>
    <row r="95" spans="1:8">
      <c r="A95" s="128">
        <v>180</v>
      </c>
      <c r="B95" s="132">
        <v>25</v>
      </c>
      <c r="C95" s="132">
        <v>9</v>
      </c>
      <c r="D95" s="176">
        <v>27</v>
      </c>
      <c r="E95" s="177">
        <v>6</v>
      </c>
      <c r="F95" s="177" t="str">
        <f>IFERROR(VLOOKUP(#REF!,#REF!,2,FALSE),"")</f>
        <v/>
      </c>
      <c r="G95" s="131" t="s">
        <v>71</v>
      </c>
      <c r="H95" s="178">
        <v>2478</v>
      </c>
    </row>
    <row r="96" spans="1:8" ht="14.25" customHeight="1">
      <c r="A96" s="128">
        <v>26</v>
      </c>
      <c r="B96" s="132">
        <v>25</v>
      </c>
      <c r="C96" s="132">
        <v>4</v>
      </c>
      <c r="D96" s="185">
        <v>26</v>
      </c>
      <c r="E96" s="177">
        <v>6</v>
      </c>
      <c r="F96" s="177" t="str">
        <f>IFERROR(VLOOKUP(#REF!,#REF!,2,FALSE),"")</f>
        <v/>
      </c>
      <c r="G96" s="182" t="s">
        <v>71</v>
      </c>
      <c r="H96" s="186">
        <v>2464</v>
      </c>
    </row>
    <row r="97" spans="1:8">
      <c r="A97" s="128">
        <v>194</v>
      </c>
      <c r="B97" s="132">
        <v>25</v>
      </c>
      <c r="C97" s="132">
        <v>10</v>
      </c>
      <c r="D97" s="176">
        <v>11</v>
      </c>
      <c r="E97" s="177">
        <v>6</v>
      </c>
      <c r="F97" s="177" t="str">
        <f>IFERROR(VLOOKUP(#REF!,#REF!,2,FALSE),"")</f>
        <v/>
      </c>
      <c r="G97" s="131" t="s">
        <v>71</v>
      </c>
      <c r="H97" s="178">
        <v>2440</v>
      </c>
    </row>
    <row r="98" spans="1:8">
      <c r="A98" s="128">
        <v>259</v>
      </c>
      <c r="B98" s="132">
        <v>25</v>
      </c>
      <c r="C98" s="132">
        <v>12</v>
      </c>
      <c r="D98" s="176">
        <v>15</v>
      </c>
      <c r="E98" s="177">
        <v>1</v>
      </c>
      <c r="F98" s="177" t="str">
        <f>IFERROR(VLOOKUP(#REF!,#REF!,2,FALSE),"")</f>
        <v/>
      </c>
      <c r="G98" s="131" t="s">
        <v>71</v>
      </c>
      <c r="H98" s="178">
        <v>2415</v>
      </c>
    </row>
    <row r="99" spans="1:8" ht="13.5" customHeight="1">
      <c r="A99" s="128">
        <v>98</v>
      </c>
      <c r="B99" s="132">
        <v>25</v>
      </c>
      <c r="C99" s="132">
        <v>7</v>
      </c>
      <c r="D99" s="176">
        <v>7</v>
      </c>
      <c r="E99" s="177">
        <v>1</v>
      </c>
      <c r="F99" s="177" t="str">
        <f>IFERROR(VLOOKUP(#REF!,#REF!,2,FALSE),"")</f>
        <v/>
      </c>
      <c r="G99" s="182" t="s">
        <v>71</v>
      </c>
      <c r="H99" s="180">
        <v>2299</v>
      </c>
    </row>
    <row r="100" spans="1:8">
      <c r="A100" s="128">
        <v>160</v>
      </c>
      <c r="B100" s="132">
        <v>25</v>
      </c>
      <c r="C100" s="132">
        <v>9</v>
      </c>
      <c r="D100" s="176">
        <v>7</v>
      </c>
      <c r="E100" s="177">
        <v>7</v>
      </c>
      <c r="F100" s="177" t="str">
        <f>IFERROR(VLOOKUP(#REF!,#REF!,2,FALSE),"")</f>
        <v/>
      </c>
      <c r="G100" s="131" t="s">
        <v>71</v>
      </c>
      <c r="H100" s="178">
        <v>2268</v>
      </c>
    </row>
    <row r="101" spans="1:8">
      <c r="A101" s="128">
        <v>105</v>
      </c>
      <c r="B101" s="132">
        <v>25</v>
      </c>
      <c r="C101" s="132">
        <v>7</v>
      </c>
      <c r="D101" s="176">
        <v>14</v>
      </c>
      <c r="E101" s="177">
        <v>1</v>
      </c>
      <c r="F101" s="177" t="str">
        <f>IFERROR(VLOOKUP(#REF!,#REF!,2,FALSE),"")</f>
        <v/>
      </c>
      <c r="G101" s="182" t="s">
        <v>71</v>
      </c>
      <c r="H101" s="180">
        <v>2267</v>
      </c>
    </row>
    <row r="102" spans="1:8">
      <c r="A102" s="128">
        <v>226</v>
      </c>
      <c r="B102" s="132">
        <v>25</v>
      </c>
      <c r="C102" s="132">
        <v>11</v>
      </c>
      <c r="D102" s="176">
        <v>12</v>
      </c>
      <c r="E102" s="177">
        <v>3</v>
      </c>
      <c r="F102" s="177" t="str">
        <f>IFERROR(VLOOKUP(#REF!,#REF!,2,FALSE),"")</f>
        <v/>
      </c>
      <c r="G102" s="181" t="s">
        <v>71</v>
      </c>
      <c r="H102" s="178">
        <v>2259</v>
      </c>
    </row>
    <row r="103" spans="1:8">
      <c r="A103" s="128">
        <v>266</v>
      </c>
      <c r="B103" s="132">
        <v>25</v>
      </c>
      <c r="C103" s="132">
        <v>12</v>
      </c>
      <c r="D103" s="176">
        <v>22</v>
      </c>
      <c r="E103" s="177">
        <v>1</v>
      </c>
      <c r="F103" s="177" t="str">
        <f>IFERROR(VLOOKUP(#REF!,#REF!,2,FALSE),"")</f>
        <v/>
      </c>
      <c r="G103" s="131" t="s">
        <v>71</v>
      </c>
      <c r="H103" s="178">
        <v>2235</v>
      </c>
    </row>
    <row r="104" spans="1:8">
      <c r="A104" s="128">
        <v>220</v>
      </c>
      <c r="B104" s="132">
        <v>25</v>
      </c>
      <c r="C104" s="132">
        <v>11</v>
      </c>
      <c r="D104" s="176">
        <v>6</v>
      </c>
      <c r="E104" s="177">
        <v>4</v>
      </c>
      <c r="F104" s="177" t="str">
        <f>IFERROR(VLOOKUP(#REF!,#REF!,2,FALSE),"")</f>
        <v/>
      </c>
      <c r="G104" s="181" t="s">
        <v>71</v>
      </c>
      <c r="H104" s="178">
        <v>2187</v>
      </c>
    </row>
    <row r="105" spans="1:8">
      <c r="A105" s="128">
        <v>206</v>
      </c>
      <c r="B105" s="132">
        <v>25</v>
      </c>
      <c r="C105" s="132">
        <v>10</v>
      </c>
      <c r="D105" s="176">
        <v>23</v>
      </c>
      <c r="E105" s="177">
        <v>4</v>
      </c>
      <c r="F105" s="177" t="str">
        <f>IFERROR(VLOOKUP(#REF!,#REF!,2,FALSE),"")</f>
        <v/>
      </c>
      <c r="G105" s="131" t="s">
        <v>75</v>
      </c>
      <c r="H105" s="178">
        <v>2083</v>
      </c>
    </row>
    <row r="106" spans="1:8" ht="13.5" customHeight="1">
      <c r="A106" s="128">
        <v>40</v>
      </c>
      <c r="B106" s="132">
        <v>25</v>
      </c>
      <c r="C106" s="132">
        <v>5</v>
      </c>
      <c r="D106" s="176">
        <v>10</v>
      </c>
      <c r="E106" s="177">
        <v>6</v>
      </c>
      <c r="F106" s="177" t="str">
        <f>IFERROR(VLOOKUP(#REF!,#REF!,2,FALSE),"")</f>
        <v/>
      </c>
      <c r="G106" s="131" t="s">
        <v>75</v>
      </c>
      <c r="H106" s="178">
        <v>2050</v>
      </c>
    </row>
    <row r="107" spans="1:8">
      <c r="A107" s="128">
        <v>122</v>
      </c>
      <c r="B107" s="132">
        <v>25</v>
      </c>
      <c r="C107" s="132">
        <v>7</v>
      </c>
      <c r="D107" s="176">
        <v>31</v>
      </c>
      <c r="E107" s="177">
        <v>4</v>
      </c>
      <c r="F107" s="177" t="str">
        <f>IFERROR(VLOOKUP(#REF!,#REF!,2,FALSE),"")</f>
        <v/>
      </c>
      <c r="G107" s="182" t="s">
        <v>75</v>
      </c>
      <c r="H107" s="180">
        <v>2045</v>
      </c>
    </row>
    <row r="108" spans="1:8">
      <c r="A108" s="128">
        <v>106</v>
      </c>
      <c r="B108" s="132">
        <v>25</v>
      </c>
      <c r="C108" s="132">
        <v>7</v>
      </c>
      <c r="D108" s="176">
        <v>15</v>
      </c>
      <c r="E108" s="177">
        <v>2</v>
      </c>
      <c r="F108" s="177" t="str">
        <f>IFERROR(VLOOKUP(#REF!,#REF!,2,FALSE),"")</f>
        <v/>
      </c>
      <c r="G108" s="182" t="s">
        <v>71</v>
      </c>
      <c r="H108" s="180">
        <v>2034</v>
      </c>
    </row>
    <row r="109" spans="1:8">
      <c r="A109" s="128">
        <v>153</v>
      </c>
      <c r="B109" s="132">
        <v>25</v>
      </c>
      <c r="C109" s="132">
        <v>8</v>
      </c>
      <c r="D109" s="176">
        <v>31</v>
      </c>
      <c r="E109" s="177">
        <v>7</v>
      </c>
      <c r="F109" s="177" t="str">
        <f>IFERROR(VLOOKUP(#REF!,#REF!,2,FALSE),"")</f>
        <v/>
      </c>
      <c r="G109" s="131" t="s">
        <v>71</v>
      </c>
      <c r="H109" s="178">
        <v>2021</v>
      </c>
    </row>
    <row r="110" spans="1:8">
      <c r="A110" s="128">
        <v>126</v>
      </c>
      <c r="B110" s="132">
        <v>25</v>
      </c>
      <c r="C110" s="132">
        <v>8</v>
      </c>
      <c r="D110" s="176">
        <v>4</v>
      </c>
      <c r="E110" s="177">
        <v>1</v>
      </c>
      <c r="F110" s="177" t="str">
        <f>IFERROR(VLOOKUP(#REF!,#REF!,2,FALSE),"")</f>
        <v/>
      </c>
      <c r="G110" s="131" t="s">
        <v>71</v>
      </c>
      <c r="H110" s="178">
        <v>1996</v>
      </c>
    </row>
    <row r="111" spans="1:8">
      <c r="A111" s="128">
        <v>280</v>
      </c>
      <c r="B111" s="132">
        <v>26</v>
      </c>
      <c r="C111" s="132">
        <v>1</v>
      </c>
      <c r="D111" s="176">
        <v>5</v>
      </c>
      <c r="E111" s="177">
        <v>1</v>
      </c>
      <c r="F111" s="177" t="str">
        <f>IFERROR(VLOOKUP(#REF!,#REF!,2,FALSE),"")</f>
        <v/>
      </c>
      <c r="G111" s="131" t="s">
        <v>76</v>
      </c>
      <c r="H111" s="178">
        <v>1996</v>
      </c>
    </row>
    <row r="112" spans="1:8">
      <c r="A112" s="128">
        <v>46</v>
      </c>
      <c r="B112" s="132">
        <v>25</v>
      </c>
      <c r="C112" s="132">
        <v>5</v>
      </c>
      <c r="D112" s="176">
        <v>16</v>
      </c>
      <c r="E112" s="177">
        <v>5</v>
      </c>
      <c r="F112" s="177" t="str">
        <f>IFERROR(VLOOKUP(#REF!,#REF!,2,FALSE),"")</f>
        <v/>
      </c>
      <c r="G112" s="131" t="s">
        <v>71</v>
      </c>
      <c r="H112" s="178">
        <v>1989</v>
      </c>
    </row>
    <row r="113" spans="1:8">
      <c r="A113" s="128">
        <v>328</v>
      </c>
      <c r="B113" s="132">
        <v>26</v>
      </c>
      <c r="C113" s="132">
        <v>2</v>
      </c>
      <c r="D113" s="176">
        <v>22</v>
      </c>
      <c r="E113" s="177">
        <v>7</v>
      </c>
      <c r="F113" s="177" t="str">
        <f>IFERROR(VLOOKUP(#REF!,#REF!,2,FALSE),"")</f>
        <v/>
      </c>
      <c r="G113" s="131" t="s">
        <v>71</v>
      </c>
      <c r="H113" s="178">
        <v>1987</v>
      </c>
    </row>
    <row r="114" spans="1:8" ht="13.5" customHeight="1">
      <c r="A114" s="128">
        <v>307</v>
      </c>
      <c r="B114" s="132">
        <v>26</v>
      </c>
      <c r="C114" s="132">
        <v>2</v>
      </c>
      <c r="D114" s="176">
        <v>1</v>
      </c>
      <c r="E114" s="177">
        <v>7</v>
      </c>
      <c r="F114" s="177" t="str">
        <f>IFERROR(VLOOKUP(#REF!,#REF!,2,FALSE),"")</f>
        <v/>
      </c>
      <c r="G114" s="131" t="s">
        <v>71</v>
      </c>
      <c r="H114" s="178">
        <v>1986</v>
      </c>
    </row>
    <row r="115" spans="1:8">
      <c r="A115" s="128">
        <v>272</v>
      </c>
      <c r="B115" s="132">
        <v>25</v>
      </c>
      <c r="C115" s="132">
        <v>12</v>
      </c>
      <c r="D115" s="176">
        <v>28</v>
      </c>
      <c r="E115" s="177">
        <v>7</v>
      </c>
      <c r="F115" s="177" t="str">
        <f>IFERROR(VLOOKUP(#REF!,#REF!,2,FALSE),"")</f>
        <v/>
      </c>
      <c r="G115" s="131" t="s">
        <v>71</v>
      </c>
      <c r="H115" s="178">
        <v>1984</v>
      </c>
    </row>
    <row r="116" spans="1:8">
      <c r="A116" s="128">
        <v>119</v>
      </c>
      <c r="B116" s="132">
        <v>25</v>
      </c>
      <c r="C116" s="132">
        <v>7</v>
      </c>
      <c r="D116" s="176">
        <v>28</v>
      </c>
      <c r="E116" s="177">
        <v>1</v>
      </c>
      <c r="F116" s="177" t="str">
        <f>IFERROR(VLOOKUP(#REF!,#REF!,2,FALSE),"")</f>
        <v/>
      </c>
      <c r="G116" s="182" t="s">
        <v>71</v>
      </c>
      <c r="H116" s="180">
        <v>1962</v>
      </c>
    </row>
    <row r="117" spans="1:8">
      <c r="A117" s="128">
        <v>186</v>
      </c>
      <c r="B117" s="132">
        <v>25</v>
      </c>
      <c r="C117" s="132">
        <v>10</v>
      </c>
      <c r="D117" s="176">
        <v>3</v>
      </c>
      <c r="E117" s="177">
        <v>5</v>
      </c>
      <c r="F117" s="177" t="str">
        <f>IFERROR(VLOOKUP(#REF!,#REF!,2,FALSE),"")</f>
        <v/>
      </c>
      <c r="G117" s="131" t="s">
        <v>71</v>
      </c>
      <c r="H117" s="178">
        <v>1960</v>
      </c>
    </row>
    <row r="118" spans="1:8">
      <c r="A118" s="128">
        <v>171</v>
      </c>
      <c r="B118" s="132">
        <v>25</v>
      </c>
      <c r="C118" s="132">
        <v>9</v>
      </c>
      <c r="D118" s="176">
        <v>18</v>
      </c>
      <c r="E118" s="177">
        <v>4</v>
      </c>
      <c r="F118" s="177" t="str">
        <f>IFERROR(VLOOKUP(#REF!,#REF!,2,FALSE),"")</f>
        <v/>
      </c>
      <c r="G118" s="131" t="s">
        <v>71</v>
      </c>
      <c r="H118" s="178">
        <v>1934</v>
      </c>
    </row>
    <row r="119" spans="1:8">
      <c r="A119" s="128">
        <v>154</v>
      </c>
      <c r="B119" s="132">
        <v>25</v>
      </c>
      <c r="C119" s="132">
        <v>9</v>
      </c>
      <c r="D119" s="176">
        <v>1</v>
      </c>
      <c r="E119" s="177">
        <v>1</v>
      </c>
      <c r="F119" s="177" t="str">
        <f>IFERROR(VLOOKUP(#REF!,#REF!,2,FALSE),"")</f>
        <v/>
      </c>
      <c r="G119" s="131" t="s">
        <v>71</v>
      </c>
      <c r="H119" s="178">
        <v>1899</v>
      </c>
    </row>
    <row r="120" spans="1:8" ht="13.5" customHeight="1">
      <c r="A120" s="128">
        <v>30</v>
      </c>
      <c r="B120" s="132">
        <v>25</v>
      </c>
      <c r="C120" s="132">
        <v>4</v>
      </c>
      <c r="D120" s="185">
        <v>30</v>
      </c>
      <c r="E120" s="177">
        <v>3</v>
      </c>
      <c r="F120" s="177" t="str">
        <f>IFERROR(VLOOKUP(#REF!,#REF!,2,FALSE),"")</f>
        <v/>
      </c>
      <c r="G120" s="182" t="s">
        <v>74</v>
      </c>
      <c r="H120" s="186">
        <v>1890</v>
      </c>
    </row>
    <row r="121" spans="1:8">
      <c r="A121" s="128">
        <v>97</v>
      </c>
      <c r="B121" s="132">
        <v>25</v>
      </c>
      <c r="C121" s="132">
        <v>7</v>
      </c>
      <c r="D121" s="176">
        <v>6</v>
      </c>
      <c r="E121" s="177">
        <v>7</v>
      </c>
      <c r="F121" s="177" t="str">
        <f>IFERROR(VLOOKUP(#REF!,#REF!,2,FALSE),"")</f>
        <v/>
      </c>
      <c r="G121" s="182" t="s">
        <v>71</v>
      </c>
      <c r="H121" s="180">
        <v>1883</v>
      </c>
    </row>
    <row r="122" spans="1:8">
      <c r="A122" s="128">
        <v>7</v>
      </c>
      <c r="B122" s="132">
        <v>25</v>
      </c>
      <c r="C122" s="132">
        <v>4</v>
      </c>
      <c r="D122" s="185">
        <v>7</v>
      </c>
      <c r="E122" s="177">
        <v>1</v>
      </c>
      <c r="F122" s="177" t="str">
        <f>IFERROR(VLOOKUP(#REF!,#REF!,2,FALSE),"")</f>
        <v/>
      </c>
      <c r="G122" s="182" t="s">
        <v>71</v>
      </c>
      <c r="H122" s="186">
        <v>1851</v>
      </c>
    </row>
    <row r="123" spans="1:8">
      <c r="A123" s="128">
        <v>251</v>
      </c>
      <c r="B123" s="132">
        <v>25</v>
      </c>
      <c r="C123" s="132">
        <v>12</v>
      </c>
      <c r="D123" s="176">
        <v>7</v>
      </c>
      <c r="E123" s="177">
        <v>7</v>
      </c>
      <c r="F123" s="177" t="str">
        <f>IFERROR(VLOOKUP(#REF!,#REF!,2,FALSE),"")</f>
        <v/>
      </c>
      <c r="G123" s="131" t="s">
        <v>71</v>
      </c>
      <c r="H123" s="178">
        <v>1849</v>
      </c>
    </row>
    <row r="124" spans="1:8">
      <c r="A124" s="128">
        <v>165</v>
      </c>
      <c r="B124" s="132">
        <v>25</v>
      </c>
      <c r="C124" s="132">
        <v>9</v>
      </c>
      <c r="D124" s="176">
        <v>12</v>
      </c>
      <c r="E124" s="177">
        <v>5</v>
      </c>
      <c r="F124" s="177" t="str">
        <f>IFERROR(VLOOKUP(#REF!,#REF!,2,FALSE),"")</f>
        <v/>
      </c>
      <c r="G124" s="131" t="s">
        <v>71</v>
      </c>
      <c r="H124" s="178">
        <v>1840</v>
      </c>
    </row>
    <row r="125" spans="1:8">
      <c r="A125" s="128">
        <v>65</v>
      </c>
      <c r="B125" s="132">
        <v>25</v>
      </c>
      <c r="C125" s="132">
        <v>6</v>
      </c>
      <c r="D125" s="176">
        <v>4</v>
      </c>
      <c r="E125" s="177">
        <v>3</v>
      </c>
      <c r="F125" s="177" t="str">
        <f>IFERROR(VLOOKUP(#REF!,#REF!,2,FALSE),"")</f>
        <v/>
      </c>
      <c r="G125" s="184" t="s">
        <v>71</v>
      </c>
      <c r="H125" s="178">
        <v>1836</v>
      </c>
    </row>
    <row r="126" spans="1:8">
      <c r="A126" s="128">
        <v>66</v>
      </c>
      <c r="B126" s="132">
        <v>25</v>
      </c>
      <c r="C126" s="132">
        <v>6</v>
      </c>
      <c r="D126" s="176">
        <v>5</v>
      </c>
      <c r="E126" s="177">
        <v>4</v>
      </c>
      <c r="F126" s="177" t="str">
        <f>IFERROR(VLOOKUP(#REF!,#REF!,2,FALSE),"")</f>
        <v/>
      </c>
      <c r="G126" s="184" t="s">
        <v>71</v>
      </c>
      <c r="H126" s="178">
        <v>1833</v>
      </c>
    </row>
    <row r="127" spans="1:8" ht="15.75" customHeight="1">
      <c r="A127" s="128">
        <v>172</v>
      </c>
      <c r="B127" s="132">
        <v>25</v>
      </c>
      <c r="C127" s="132">
        <v>9</v>
      </c>
      <c r="D127" s="176">
        <v>19</v>
      </c>
      <c r="E127" s="177">
        <v>5</v>
      </c>
      <c r="F127" s="177" t="str">
        <f>IFERROR(VLOOKUP(#REF!,#REF!,2,FALSE),"")</f>
        <v/>
      </c>
      <c r="G127" s="131" t="s">
        <v>71</v>
      </c>
      <c r="H127" s="178">
        <v>1785</v>
      </c>
    </row>
    <row r="128" spans="1:8">
      <c r="A128" s="128">
        <v>111</v>
      </c>
      <c r="B128" s="132">
        <v>25</v>
      </c>
      <c r="C128" s="132">
        <v>7</v>
      </c>
      <c r="D128" s="176">
        <v>20</v>
      </c>
      <c r="E128" s="177">
        <v>7</v>
      </c>
      <c r="F128" s="177" t="str">
        <f>IFERROR(VLOOKUP(#REF!,#REF!,2,FALSE),"")</f>
        <v/>
      </c>
      <c r="G128" s="182" t="s">
        <v>71</v>
      </c>
      <c r="H128" s="180">
        <v>1780</v>
      </c>
    </row>
    <row r="129" spans="1:8">
      <c r="A129" s="128">
        <v>53</v>
      </c>
      <c r="B129" s="132">
        <v>25</v>
      </c>
      <c r="C129" s="132">
        <v>5</v>
      </c>
      <c r="D129" s="176">
        <v>23</v>
      </c>
      <c r="E129" s="177">
        <v>5</v>
      </c>
      <c r="F129" s="177" t="str">
        <f>IFERROR(VLOOKUP(#REF!,#REF!,2,FALSE),"")</f>
        <v/>
      </c>
      <c r="G129" s="131" t="s">
        <v>71</v>
      </c>
      <c r="H129" s="178">
        <v>1767</v>
      </c>
    </row>
    <row r="130" spans="1:8">
      <c r="A130" s="128">
        <v>360</v>
      </c>
      <c r="B130" s="132">
        <v>26</v>
      </c>
      <c r="C130" s="132">
        <v>3</v>
      </c>
      <c r="D130" s="176">
        <v>26</v>
      </c>
      <c r="E130" s="177">
        <v>4</v>
      </c>
      <c r="F130" s="177" t="str">
        <f>IFERROR(VLOOKUP(#REF!,#REF!,2,FALSE),"")</f>
        <v/>
      </c>
      <c r="G130" s="131" t="s">
        <v>75</v>
      </c>
      <c r="H130" s="178">
        <v>1728</v>
      </c>
    </row>
    <row r="131" spans="1:8">
      <c r="A131" s="128">
        <v>137</v>
      </c>
      <c r="B131" s="132">
        <v>25</v>
      </c>
      <c r="C131" s="132">
        <v>8</v>
      </c>
      <c r="D131" s="176">
        <v>15</v>
      </c>
      <c r="E131" s="177">
        <v>5</v>
      </c>
      <c r="F131" s="177" t="str">
        <f>IFERROR(VLOOKUP(#REF!,#REF!,2,FALSE),"")</f>
        <v/>
      </c>
      <c r="G131" s="131" t="s">
        <v>71</v>
      </c>
      <c r="H131" s="178">
        <v>1720</v>
      </c>
    </row>
    <row r="132" spans="1:8">
      <c r="A132" s="128">
        <v>332</v>
      </c>
      <c r="B132" s="132">
        <v>26</v>
      </c>
      <c r="C132" s="132">
        <v>2</v>
      </c>
      <c r="D132" s="176">
        <v>26</v>
      </c>
      <c r="E132" s="177">
        <v>4</v>
      </c>
      <c r="F132" s="177" t="str">
        <f>IFERROR(VLOOKUP(#REF!,#REF!,2,FALSE),"")</f>
        <v/>
      </c>
      <c r="G132" s="131" t="s">
        <v>71</v>
      </c>
      <c r="H132" s="178">
        <v>1718</v>
      </c>
    </row>
    <row r="133" spans="1:8">
      <c r="A133" s="128">
        <v>149</v>
      </c>
      <c r="B133" s="132">
        <v>25</v>
      </c>
      <c r="C133" s="132">
        <v>8</v>
      </c>
      <c r="D133" s="176">
        <v>27</v>
      </c>
      <c r="E133" s="177">
        <v>3</v>
      </c>
      <c r="F133" s="177" t="str">
        <f>IFERROR(VLOOKUP(#REF!,#REF!,2,FALSE),"")</f>
        <v/>
      </c>
      <c r="G133" s="131" t="s">
        <v>71</v>
      </c>
      <c r="H133" s="178">
        <v>1698</v>
      </c>
    </row>
    <row r="134" spans="1:8" ht="13.5" customHeight="1">
      <c r="A134" s="128">
        <v>306</v>
      </c>
      <c r="B134" s="132">
        <v>26</v>
      </c>
      <c r="C134" s="132">
        <v>1</v>
      </c>
      <c r="D134" s="176">
        <v>31</v>
      </c>
      <c r="E134" s="177">
        <v>6</v>
      </c>
      <c r="F134" s="177" t="str">
        <f>IFERROR(VLOOKUP(#REF!,#REF!,2,FALSE),"")</f>
        <v/>
      </c>
      <c r="G134" s="131" t="s">
        <v>71</v>
      </c>
      <c r="H134" s="178">
        <v>1682</v>
      </c>
    </row>
    <row r="135" spans="1:8">
      <c r="A135" s="128">
        <v>139</v>
      </c>
      <c r="B135" s="132">
        <v>25</v>
      </c>
      <c r="C135" s="132">
        <v>8</v>
      </c>
      <c r="D135" s="176">
        <v>17</v>
      </c>
      <c r="E135" s="177">
        <v>7</v>
      </c>
      <c r="F135" s="177" t="str">
        <f>IFERROR(VLOOKUP(#REF!,#REF!,2,FALSE),"")</f>
        <v/>
      </c>
      <c r="G135" s="131" t="s">
        <v>71</v>
      </c>
      <c r="H135" s="178">
        <v>1651</v>
      </c>
    </row>
    <row r="136" spans="1:8">
      <c r="A136" s="128">
        <v>212</v>
      </c>
      <c r="B136" s="132">
        <v>25</v>
      </c>
      <c r="C136" s="132">
        <v>10</v>
      </c>
      <c r="D136" s="176">
        <v>29</v>
      </c>
      <c r="E136" s="177">
        <v>3</v>
      </c>
      <c r="F136" s="177" t="str">
        <f>IFERROR(VLOOKUP(#REF!,#REF!,2,FALSE),"")</f>
        <v/>
      </c>
      <c r="G136" s="131" t="s">
        <v>71</v>
      </c>
      <c r="H136" s="178">
        <v>1637</v>
      </c>
    </row>
    <row r="137" spans="1:8">
      <c r="A137" s="128">
        <v>25</v>
      </c>
      <c r="B137" s="132">
        <v>25</v>
      </c>
      <c r="C137" s="132">
        <v>4</v>
      </c>
      <c r="D137" s="185">
        <v>25</v>
      </c>
      <c r="E137" s="177">
        <v>5</v>
      </c>
      <c r="F137" s="177" t="str">
        <f>IFERROR(VLOOKUP(#REF!,#REF!,2,FALSE),"")</f>
        <v/>
      </c>
      <c r="G137" s="182" t="s">
        <v>71</v>
      </c>
      <c r="H137" s="186">
        <v>1608</v>
      </c>
    </row>
    <row r="138" spans="1:8">
      <c r="A138" s="128">
        <v>140</v>
      </c>
      <c r="B138" s="132">
        <v>25</v>
      </c>
      <c r="C138" s="132">
        <v>8</v>
      </c>
      <c r="D138" s="176">
        <v>18</v>
      </c>
      <c r="E138" s="177">
        <v>1</v>
      </c>
      <c r="F138" s="177" t="str">
        <f>IFERROR(VLOOKUP(#REF!,#REF!,2,FALSE),"")</f>
        <v/>
      </c>
      <c r="G138" s="131" t="s">
        <v>71</v>
      </c>
      <c r="H138" s="178">
        <v>1594</v>
      </c>
    </row>
    <row r="139" spans="1:8">
      <c r="A139" s="128">
        <v>258</v>
      </c>
      <c r="B139" s="132">
        <v>25</v>
      </c>
      <c r="C139" s="132">
        <v>12</v>
      </c>
      <c r="D139" s="176">
        <v>14</v>
      </c>
      <c r="E139" s="177">
        <v>7</v>
      </c>
      <c r="F139" s="177" t="str">
        <f>IFERROR(VLOOKUP(#REF!,#REF!,2,FALSE),"")</f>
        <v/>
      </c>
      <c r="G139" s="131" t="s">
        <v>71</v>
      </c>
      <c r="H139" s="178">
        <v>1543</v>
      </c>
    </row>
    <row r="140" spans="1:8">
      <c r="A140" s="128">
        <v>138</v>
      </c>
      <c r="B140" s="132">
        <v>25</v>
      </c>
      <c r="C140" s="132">
        <v>8</v>
      </c>
      <c r="D140" s="176">
        <v>16</v>
      </c>
      <c r="E140" s="177">
        <v>6</v>
      </c>
      <c r="F140" s="177" t="str">
        <f>IFERROR(VLOOKUP(#REF!,#REF!,2,FALSE),"")</f>
        <v/>
      </c>
      <c r="G140" s="131" t="s">
        <v>71</v>
      </c>
      <c r="H140" s="178">
        <v>1538</v>
      </c>
    </row>
    <row r="141" spans="1:8" ht="13.5" customHeight="1">
      <c r="A141" s="128">
        <v>294</v>
      </c>
      <c r="B141" s="132">
        <v>26</v>
      </c>
      <c r="C141" s="132">
        <v>1</v>
      </c>
      <c r="D141" s="176">
        <v>19</v>
      </c>
      <c r="E141" s="177">
        <v>1</v>
      </c>
      <c r="F141" s="177" t="str">
        <f>IFERROR(VLOOKUP(#REF!,#REF!,2,FALSE),"")</f>
        <v/>
      </c>
      <c r="G141" s="131" t="s">
        <v>71</v>
      </c>
      <c r="H141" s="178">
        <v>1522</v>
      </c>
    </row>
    <row r="142" spans="1:8">
      <c r="A142" s="128">
        <v>136</v>
      </c>
      <c r="B142" s="132">
        <v>25</v>
      </c>
      <c r="C142" s="132">
        <v>8</v>
      </c>
      <c r="D142" s="176">
        <v>14</v>
      </c>
      <c r="E142" s="177">
        <v>4</v>
      </c>
      <c r="F142" s="177" t="str">
        <f>IFERROR(VLOOKUP(#REF!,#REF!,2,FALSE),"")</f>
        <v/>
      </c>
      <c r="G142" s="131" t="s">
        <v>71</v>
      </c>
      <c r="H142" s="178">
        <v>1494</v>
      </c>
    </row>
    <row r="143" spans="1:8">
      <c r="A143" s="128">
        <v>353</v>
      </c>
      <c r="B143" s="132">
        <v>26</v>
      </c>
      <c r="C143" s="132">
        <v>3</v>
      </c>
      <c r="D143" s="176">
        <v>19</v>
      </c>
      <c r="E143" s="177">
        <v>4</v>
      </c>
      <c r="F143" s="177" t="str">
        <f>IFERROR(VLOOKUP(#REF!,#REF!,2,FALSE),"")</f>
        <v/>
      </c>
      <c r="G143" s="131" t="s">
        <v>71</v>
      </c>
      <c r="H143" s="178">
        <v>1489</v>
      </c>
    </row>
    <row r="144" spans="1:8">
      <c r="A144" s="128">
        <v>161</v>
      </c>
      <c r="B144" s="132">
        <v>25</v>
      </c>
      <c r="C144" s="132">
        <v>9</v>
      </c>
      <c r="D144" s="176">
        <v>8</v>
      </c>
      <c r="E144" s="177">
        <v>1</v>
      </c>
      <c r="F144" s="177" t="str">
        <f>IFERROR(VLOOKUP(#REF!,#REF!,2,FALSE),"")</f>
        <v/>
      </c>
      <c r="G144" s="131" t="s">
        <v>74</v>
      </c>
      <c r="H144" s="178">
        <v>1475</v>
      </c>
    </row>
    <row r="145" spans="1:8">
      <c r="A145" s="128">
        <v>38</v>
      </c>
      <c r="B145" s="132">
        <v>25</v>
      </c>
      <c r="C145" s="132">
        <v>5</v>
      </c>
      <c r="D145" s="176">
        <v>8</v>
      </c>
      <c r="E145" s="177">
        <v>4</v>
      </c>
      <c r="F145" s="177" t="str">
        <f>IFERROR(VLOOKUP(#REF!,#REF!,2,FALSE),"")</f>
        <v/>
      </c>
      <c r="G145" s="131" t="s">
        <v>71</v>
      </c>
      <c r="H145" s="178">
        <v>1467</v>
      </c>
    </row>
    <row r="146" spans="1:8">
      <c r="A146" s="128">
        <v>224</v>
      </c>
      <c r="B146" s="132">
        <v>25</v>
      </c>
      <c r="C146" s="132">
        <v>11</v>
      </c>
      <c r="D146" s="176">
        <v>10</v>
      </c>
      <c r="E146" s="177">
        <v>1</v>
      </c>
      <c r="F146" s="177" t="str">
        <f>IFERROR(VLOOKUP(#REF!,#REF!,2,FALSE),"")</f>
        <v/>
      </c>
      <c r="G146" s="181" t="s">
        <v>72</v>
      </c>
      <c r="H146" s="178">
        <v>1437</v>
      </c>
    </row>
    <row r="147" spans="1:8">
      <c r="A147" s="128">
        <v>124</v>
      </c>
      <c r="B147" s="132">
        <v>25</v>
      </c>
      <c r="C147" s="132">
        <v>8</v>
      </c>
      <c r="D147" s="176">
        <v>2</v>
      </c>
      <c r="E147" s="177">
        <v>6</v>
      </c>
      <c r="F147" s="177" t="str">
        <f>IFERROR(VLOOKUP(#REF!,#REF!,2,FALSE),"")</f>
        <v/>
      </c>
      <c r="G147" s="131" t="s">
        <v>81</v>
      </c>
      <c r="H147" s="178">
        <v>1426</v>
      </c>
    </row>
    <row r="148" spans="1:8" ht="13.5" customHeight="1">
      <c r="A148" s="128">
        <v>267</v>
      </c>
      <c r="B148" s="132">
        <v>25</v>
      </c>
      <c r="C148" s="132">
        <v>12</v>
      </c>
      <c r="D148" s="176">
        <v>23</v>
      </c>
      <c r="E148" s="177">
        <v>2</v>
      </c>
      <c r="F148" s="177" t="str">
        <f>IFERROR(VLOOKUP(#REF!,#REF!,2,FALSE),"")</f>
        <v/>
      </c>
      <c r="G148" s="131" t="s">
        <v>75</v>
      </c>
      <c r="H148" s="178">
        <v>1416</v>
      </c>
    </row>
    <row r="149" spans="1:8">
      <c r="A149" s="128">
        <v>346</v>
      </c>
      <c r="B149" s="132">
        <v>26</v>
      </c>
      <c r="C149" s="132">
        <v>3</v>
      </c>
      <c r="D149" s="176">
        <v>12</v>
      </c>
      <c r="E149" s="177">
        <v>4</v>
      </c>
      <c r="F149" s="177" t="str">
        <f>IFERROR(VLOOKUP(#REF!,#REF!,2,FALSE),"")</f>
        <v/>
      </c>
      <c r="G149" s="131" t="s">
        <v>71</v>
      </c>
      <c r="H149" s="178">
        <v>1408</v>
      </c>
    </row>
    <row r="150" spans="1:8">
      <c r="A150" s="128">
        <v>227</v>
      </c>
      <c r="B150" s="132">
        <v>25</v>
      </c>
      <c r="C150" s="132">
        <v>11</v>
      </c>
      <c r="D150" s="176">
        <v>13</v>
      </c>
      <c r="E150" s="177">
        <v>4</v>
      </c>
      <c r="F150" s="177" t="str">
        <f>IFERROR(VLOOKUP(#REF!,#REF!,2,FALSE),"")</f>
        <v/>
      </c>
      <c r="G150" s="181" t="s">
        <v>71</v>
      </c>
      <c r="H150" s="178">
        <v>1368</v>
      </c>
    </row>
    <row r="151" spans="1:8">
      <c r="A151" s="128">
        <v>67</v>
      </c>
      <c r="B151" s="132">
        <v>25</v>
      </c>
      <c r="C151" s="132">
        <v>6</v>
      </c>
      <c r="D151" s="176">
        <v>6</v>
      </c>
      <c r="E151" s="177">
        <v>5</v>
      </c>
      <c r="F151" s="177" t="str">
        <f>IFERROR(VLOOKUP(#REF!,#REF!,2,FALSE),"")</f>
        <v/>
      </c>
      <c r="G151" s="184" t="s">
        <v>71</v>
      </c>
      <c r="H151" s="178">
        <v>1356</v>
      </c>
    </row>
    <row r="152" spans="1:8">
      <c r="A152" s="128">
        <v>322</v>
      </c>
      <c r="B152" s="132">
        <v>26</v>
      </c>
      <c r="C152" s="132">
        <v>2</v>
      </c>
      <c r="D152" s="176">
        <v>16</v>
      </c>
      <c r="E152" s="177">
        <v>1</v>
      </c>
      <c r="F152" s="177" t="str">
        <f>IFERROR(VLOOKUP(#REF!,#REF!,2,FALSE),"")</f>
        <v/>
      </c>
      <c r="G152" s="131" t="s">
        <v>71</v>
      </c>
      <c r="H152" s="178">
        <v>1352</v>
      </c>
    </row>
    <row r="153" spans="1:8">
      <c r="A153" s="128">
        <v>150</v>
      </c>
      <c r="B153" s="132">
        <v>25</v>
      </c>
      <c r="C153" s="132">
        <v>8</v>
      </c>
      <c r="D153" s="176">
        <v>28</v>
      </c>
      <c r="E153" s="177">
        <v>4</v>
      </c>
      <c r="F153" s="177" t="str">
        <f>IFERROR(VLOOKUP(#REF!,#REF!,2,FALSE),"")</f>
        <v/>
      </c>
      <c r="G153" s="131" t="s">
        <v>71</v>
      </c>
      <c r="H153" s="178">
        <v>1337</v>
      </c>
    </row>
    <row r="154" spans="1:8">
      <c r="A154" s="128">
        <v>236</v>
      </c>
      <c r="B154" s="132">
        <v>25</v>
      </c>
      <c r="C154" s="132">
        <v>11</v>
      </c>
      <c r="D154" s="176">
        <v>22</v>
      </c>
      <c r="E154" s="177">
        <v>6</v>
      </c>
      <c r="F154" s="177" t="str">
        <f>IFERROR(VLOOKUP(#REF!,#REF!,2,FALSE),"")</f>
        <v/>
      </c>
      <c r="G154" s="181" t="s">
        <v>71</v>
      </c>
      <c r="H154" s="178">
        <v>1336</v>
      </c>
    </row>
    <row r="155" spans="1:8" ht="13.5" customHeight="1">
      <c r="A155" s="128">
        <v>86</v>
      </c>
      <c r="B155" s="132">
        <v>25</v>
      </c>
      <c r="C155" s="132">
        <v>6</v>
      </c>
      <c r="D155" s="176">
        <v>25</v>
      </c>
      <c r="E155" s="177">
        <v>3</v>
      </c>
      <c r="F155" s="177" t="str">
        <f>IFERROR(VLOOKUP(#REF!,#REF!,2,FALSE),"")</f>
        <v/>
      </c>
      <c r="G155" s="184" t="s">
        <v>75</v>
      </c>
      <c r="H155" s="178">
        <v>1335</v>
      </c>
    </row>
    <row r="156" spans="1:8">
      <c r="A156" s="128">
        <v>135</v>
      </c>
      <c r="B156" s="132">
        <v>25</v>
      </c>
      <c r="C156" s="132">
        <v>8</v>
      </c>
      <c r="D156" s="176">
        <v>13</v>
      </c>
      <c r="E156" s="177">
        <v>3</v>
      </c>
      <c r="F156" s="177"/>
      <c r="G156" s="131" t="s">
        <v>71</v>
      </c>
      <c r="H156" s="178">
        <v>1334</v>
      </c>
    </row>
    <row r="157" spans="1:8">
      <c r="A157" s="128">
        <v>163</v>
      </c>
      <c r="B157" s="132">
        <v>25</v>
      </c>
      <c r="C157" s="132">
        <v>9</v>
      </c>
      <c r="D157" s="176">
        <v>10</v>
      </c>
      <c r="E157" s="177">
        <v>3</v>
      </c>
      <c r="F157" s="177" t="str">
        <f>IFERROR(VLOOKUP(#REF!,#REF!,2,FALSE),"")</f>
        <v/>
      </c>
      <c r="G157" s="131" t="s">
        <v>74</v>
      </c>
      <c r="H157" s="178">
        <v>1307</v>
      </c>
    </row>
    <row r="158" spans="1:8">
      <c r="A158" s="128">
        <v>235</v>
      </c>
      <c r="B158" s="132">
        <v>25</v>
      </c>
      <c r="C158" s="132">
        <v>11</v>
      </c>
      <c r="D158" s="176">
        <v>21</v>
      </c>
      <c r="E158" s="177">
        <v>5</v>
      </c>
      <c r="F158" s="177" t="str">
        <f>IFERROR(VLOOKUP(#REF!,#REF!,2,FALSE),"")</f>
        <v/>
      </c>
      <c r="G158" s="181" t="s">
        <v>71</v>
      </c>
      <c r="H158" s="178">
        <v>1307</v>
      </c>
    </row>
    <row r="159" spans="1:8">
      <c r="A159" s="128">
        <v>159</v>
      </c>
      <c r="B159" s="132">
        <v>25</v>
      </c>
      <c r="C159" s="132">
        <v>9</v>
      </c>
      <c r="D159" s="176">
        <v>6</v>
      </c>
      <c r="E159" s="177">
        <v>6</v>
      </c>
      <c r="F159" s="177" t="str">
        <f>IFERROR(VLOOKUP(#REF!,#REF!,2,FALSE),"")</f>
        <v/>
      </c>
      <c r="G159" s="131" t="s">
        <v>75</v>
      </c>
      <c r="H159" s="178">
        <v>1301</v>
      </c>
    </row>
    <row r="160" spans="1:8">
      <c r="A160" s="128">
        <v>146</v>
      </c>
      <c r="B160" s="132">
        <v>25</v>
      </c>
      <c r="C160" s="132">
        <v>8</v>
      </c>
      <c r="D160" s="176">
        <v>24</v>
      </c>
      <c r="E160" s="177">
        <v>7</v>
      </c>
      <c r="F160" s="177" t="str">
        <f>IFERROR(VLOOKUP(#REF!,#REF!,2,FALSE),"")</f>
        <v/>
      </c>
      <c r="G160" s="131" t="s">
        <v>71</v>
      </c>
      <c r="H160" s="178">
        <v>1274</v>
      </c>
    </row>
    <row r="161" spans="1:8">
      <c r="A161" s="128">
        <v>125</v>
      </c>
      <c r="B161" s="132">
        <v>25</v>
      </c>
      <c r="C161" s="132">
        <v>8</v>
      </c>
      <c r="D161" s="176">
        <v>3</v>
      </c>
      <c r="E161" s="177">
        <v>7</v>
      </c>
      <c r="F161" s="177" t="str">
        <f>IFERROR(VLOOKUP(#REF!,#REF!,2,FALSE),"")</f>
        <v/>
      </c>
      <c r="G161" s="131" t="s">
        <v>71</v>
      </c>
      <c r="H161" s="178">
        <v>1272</v>
      </c>
    </row>
    <row r="162" spans="1:8" ht="13.5" customHeight="1">
      <c r="A162" s="128">
        <v>228</v>
      </c>
      <c r="B162" s="132">
        <v>25</v>
      </c>
      <c r="C162" s="132">
        <v>11</v>
      </c>
      <c r="D162" s="176">
        <v>14</v>
      </c>
      <c r="E162" s="177">
        <v>5</v>
      </c>
      <c r="F162" s="177" t="str">
        <f>IFERROR(VLOOKUP(#REF!,#REF!,2,FALSE),"")</f>
        <v/>
      </c>
      <c r="G162" s="181" t="s">
        <v>71</v>
      </c>
      <c r="H162" s="178">
        <v>1266</v>
      </c>
    </row>
    <row r="163" spans="1:8">
      <c r="A163" s="128">
        <v>59</v>
      </c>
      <c r="B163" s="132">
        <v>25</v>
      </c>
      <c r="C163" s="132">
        <v>5</v>
      </c>
      <c r="D163" s="176">
        <v>29</v>
      </c>
      <c r="E163" s="177">
        <v>4</v>
      </c>
      <c r="F163" s="177" t="str">
        <f>IFERROR(VLOOKUP(#REF!,#REF!,2,FALSE),"")</f>
        <v/>
      </c>
      <c r="G163" s="131" t="s">
        <v>72</v>
      </c>
      <c r="H163" s="178">
        <v>1246</v>
      </c>
    </row>
    <row r="164" spans="1:8">
      <c r="A164" s="128">
        <v>240</v>
      </c>
      <c r="B164" s="132">
        <v>25</v>
      </c>
      <c r="C164" s="132">
        <v>11</v>
      </c>
      <c r="D164" s="176">
        <v>26</v>
      </c>
      <c r="E164" s="177">
        <v>3</v>
      </c>
      <c r="F164" s="177" t="str">
        <f>IFERROR(VLOOKUP(#REF!,#REF!,2,FALSE),"")</f>
        <v/>
      </c>
      <c r="G164" s="181" t="s">
        <v>71</v>
      </c>
      <c r="H164" s="178">
        <v>1245</v>
      </c>
    </row>
    <row r="165" spans="1:8">
      <c r="A165" s="128">
        <v>207</v>
      </c>
      <c r="B165" s="132">
        <v>25</v>
      </c>
      <c r="C165" s="132">
        <v>10</v>
      </c>
      <c r="D165" s="176">
        <v>24</v>
      </c>
      <c r="E165" s="177">
        <v>5</v>
      </c>
      <c r="F165" s="177" t="str">
        <f>IFERROR(VLOOKUP(#REF!,#REF!,2,FALSE),"")</f>
        <v/>
      </c>
      <c r="G165" s="131" t="s">
        <v>74</v>
      </c>
      <c r="H165" s="178">
        <v>1212</v>
      </c>
    </row>
    <row r="166" spans="1:8">
      <c r="A166" s="128">
        <v>151</v>
      </c>
      <c r="B166" s="132">
        <v>25</v>
      </c>
      <c r="C166" s="132">
        <v>8</v>
      </c>
      <c r="D166" s="176">
        <v>29</v>
      </c>
      <c r="E166" s="177">
        <v>5</v>
      </c>
      <c r="F166" s="177" t="str">
        <f>IFERROR(VLOOKUP(#REF!,#REF!,2,FALSE),"")</f>
        <v/>
      </c>
      <c r="G166" s="131" t="s">
        <v>71</v>
      </c>
      <c r="H166" s="178">
        <v>1209</v>
      </c>
    </row>
    <row r="167" spans="1:8">
      <c r="A167" s="128">
        <v>286</v>
      </c>
      <c r="B167" s="132">
        <v>26</v>
      </c>
      <c r="C167" s="132">
        <v>1</v>
      </c>
      <c r="D167" s="176">
        <v>11</v>
      </c>
      <c r="E167" s="177">
        <v>7</v>
      </c>
      <c r="F167" s="177" t="str">
        <f>IFERROR(VLOOKUP(#REF!,#REF!,2,FALSE),"")</f>
        <v/>
      </c>
      <c r="G167" s="131" t="s">
        <v>71</v>
      </c>
      <c r="H167" s="178">
        <v>1194</v>
      </c>
    </row>
    <row r="168" spans="1:8">
      <c r="A168" s="128">
        <v>68</v>
      </c>
      <c r="B168" s="132">
        <v>25</v>
      </c>
      <c r="C168" s="132">
        <v>6</v>
      </c>
      <c r="D168" s="176">
        <v>7</v>
      </c>
      <c r="E168" s="177">
        <v>6</v>
      </c>
      <c r="F168" s="177" t="str">
        <f>IFERROR(VLOOKUP(#REF!,#REF!,2,FALSE),"")</f>
        <v/>
      </c>
      <c r="G168" s="184" t="s">
        <v>83</v>
      </c>
      <c r="H168" s="178">
        <v>1176</v>
      </c>
    </row>
    <row r="169" spans="1:8" ht="13.5" customHeight="1">
      <c r="A169" s="128">
        <v>9</v>
      </c>
      <c r="B169" s="132">
        <v>25</v>
      </c>
      <c r="C169" s="132">
        <v>4</v>
      </c>
      <c r="D169" s="185">
        <v>9</v>
      </c>
      <c r="E169" s="177">
        <v>3</v>
      </c>
      <c r="F169" s="177" t="str">
        <f>IFERROR(VLOOKUP(#REF!,#REF!,2,FALSE),"")</f>
        <v/>
      </c>
      <c r="G169" s="182" t="s">
        <v>71</v>
      </c>
      <c r="H169" s="186">
        <v>1169</v>
      </c>
    </row>
    <row r="170" spans="1:8">
      <c r="A170" s="128">
        <v>338</v>
      </c>
      <c r="B170" s="132">
        <v>26</v>
      </c>
      <c r="C170" s="132">
        <v>3</v>
      </c>
      <c r="D170" s="176">
        <v>4</v>
      </c>
      <c r="E170" s="177">
        <v>3</v>
      </c>
      <c r="F170" s="177" t="str">
        <f>IFERROR(VLOOKUP(#REF!,#REF!,2,FALSE),"")</f>
        <v/>
      </c>
      <c r="G170" s="131" t="s">
        <v>71</v>
      </c>
      <c r="H170" s="178">
        <v>1167</v>
      </c>
    </row>
    <row r="171" spans="1:8">
      <c r="A171" s="128">
        <v>23</v>
      </c>
      <c r="B171" s="132">
        <v>25</v>
      </c>
      <c r="C171" s="132">
        <v>4</v>
      </c>
      <c r="D171" s="185">
        <v>23</v>
      </c>
      <c r="E171" s="177">
        <v>3</v>
      </c>
      <c r="F171" s="177" t="str">
        <f>IFERROR(VLOOKUP(#REF!,#REF!,2,FALSE),"")</f>
        <v/>
      </c>
      <c r="G171" s="182" t="s">
        <v>71</v>
      </c>
      <c r="H171" s="186">
        <v>1151</v>
      </c>
    </row>
    <row r="172" spans="1:8">
      <c r="A172" s="128">
        <v>179</v>
      </c>
      <c r="B172" s="132">
        <v>25</v>
      </c>
      <c r="C172" s="132">
        <v>9</v>
      </c>
      <c r="D172" s="176">
        <v>26</v>
      </c>
      <c r="E172" s="177">
        <v>5</v>
      </c>
      <c r="F172" s="177" t="str">
        <f>IFERROR(VLOOKUP(#REF!,#REF!,2,FALSE),"")</f>
        <v/>
      </c>
      <c r="G172" s="131" t="s">
        <v>83</v>
      </c>
      <c r="H172" s="178">
        <v>1147</v>
      </c>
    </row>
    <row r="173" spans="1:8">
      <c r="A173" s="128">
        <v>331</v>
      </c>
      <c r="B173" s="132">
        <v>26</v>
      </c>
      <c r="C173" s="132">
        <v>2</v>
      </c>
      <c r="D173" s="176">
        <v>25</v>
      </c>
      <c r="E173" s="177">
        <v>3</v>
      </c>
      <c r="F173" s="177" t="str">
        <f>IFERROR(VLOOKUP(#REF!,#REF!,2,FALSE),"")</f>
        <v/>
      </c>
      <c r="G173" s="131" t="s">
        <v>71</v>
      </c>
      <c r="H173" s="178">
        <v>1146</v>
      </c>
    </row>
    <row r="174" spans="1:8">
      <c r="A174" s="128">
        <v>121</v>
      </c>
      <c r="B174" s="132">
        <v>25</v>
      </c>
      <c r="C174" s="132">
        <v>7</v>
      </c>
      <c r="D174" s="176">
        <v>30</v>
      </c>
      <c r="E174" s="177">
        <v>3</v>
      </c>
      <c r="F174" s="177" t="str">
        <f>IFERROR(VLOOKUP(#REF!,#REF!,2,FALSE),"")</f>
        <v/>
      </c>
      <c r="G174" s="182" t="s">
        <v>71</v>
      </c>
      <c r="H174" s="180">
        <v>1107</v>
      </c>
    </row>
    <row r="175" spans="1:8">
      <c r="A175" s="128">
        <v>234</v>
      </c>
      <c r="B175" s="132">
        <v>25</v>
      </c>
      <c r="C175" s="132">
        <v>11</v>
      </c>
      <c r="D175" s="176">
        <v>20</v>
      </c>
      <c r="E175" s="177">
        <v>4</v>
      </c>
      <c r="F175" s="177" t="str">
        <f>IFERROR(VLOOKUP(#REF!,#REF!,2,FALSE),"")</f>
        <v/>
      </c>
      <c r="G175" s="181" t="s">
        <v>71</v>
      </c>
      <c r="H175" s="178">
        <v>1104</v>
      </c>
    </row>
    <row r="176" spans="1:8">
      <c r="A176" s="128">
        <v>79</v>
      </c>
      <c r="B176" s="132">
        <v>25</v>
      </c>
      <c r="C176" s="132">
        <v>6</v>
      </c>
      <c r="D176" s="176">
        <v>18</v>
      </c>
      <c r="E176" s="177">
        <v>3</v>
      </c>
      <c r="F176" s="177" t="str">
        <f>IFERROR(VLOOKUP(#REF!,#REF!,2,FALSE),"")</f>
        <v/>
      </c>
      <c r="G176" s="184" t="s">
        <v>71</v>
      </c>
      <c r="H176" s="178">
        <v>1100</v>
      </c>
    </row>
    <row r="177" spans="1:8">
      <c r="A177" s="128">
        <v>12</v>
      </c>
      <c r="B177" s="132">
        <v>25</v>
      </c>
      <c r="C177" s="132">
        <v>4</v>
      </c>
      <c r="D177" s="185">
        <v>12</v>
      </c>
      <c r="E177" s="177">
        <v>6</v>
      </c>
      <c r="F177" s="177" t="str">
        <f>IFERROR(VLOOKUP(#REF!,#REF!,2,FALSE),"")</f>
        <v/>
      </c>
      <c r="G177" s="182" t="s">
        <v>71</v>
      </c>
      <c r="H177" s="186">
        <v>1081</v>
      </c>
    </row>
    <row r="178" spans="1:8">
      <c r="A178" s="128">
        <v>265</v>
      </c>
      <c r="B178" s="132">
        <v>25</v>
      </c>
      <c r="C178" s="132">
        <v>12</v>
      </c>
      <c r="D178" s="176">
        <v>21</v>
      </c>
      <c r="E178" s="177">
        <v>7</v>
      </c>
      <c r="F178" s="177" t="str">
        <f>IFERROR(VLOOKUP(#REF!,#REF!,2,FALSE),"")</f>
        <v/>
      </c>
      <c r="G178" s="131" t="s">
        <v>71</v>
      </c>
      <c r="H178" s="178">
        <v>1080</v>
      </c>
    </row>
    <row r="179" spans="1:8">
      <c r="A179" s="128">
        <v>10</v>
      </c>
      <c r="B179" s="132">
        <v>25</v>
      </c>
      <c r="C179" s="132">
        <v>4</v>
      </c>
      <c r="D179" s="185">
        <v>10</v>
      </c>
      <c r="E179" s="177">
        <v>4</v>
      </c>
      <c r="F179" s="177" t="str">
        <f>IFERROR(VLOOKUP(#REF!,#REF!,2,FALSE),"")</f>
        <v/>
      </c>
      <c r="G179" s="182" t="s">
        <v>71</v>
      </c>
      <c r="H179" s="186">
        <v>1067</v>
      </c>
    </row>
    <row r="180" spans="1:8">
      <c r="A180" s="128">
        <v>218</v>
      </c>
      <c r="B180" s="132">
        <v>25</v>
      </c>
      <c r="C180" s="132">
        <v>11</v>
      </c>
      <c r="D180" s="176">
        <v>4</v>
      </c>
      <c r="E180" s="177">
        <v>2</v>
      </c>
      <c r="F180" s="177" t="str">
        <f>IFERROR(VLOOKUP(#REF!,#REF!,2,FALSE),"")</f>
        <v/>
      </c>
      <c r="G180" s="181" t="s">
        <v>77</v>
      </c>
      <c r="H180" s="178">
        <v>1065</v>
      </c>
    </row>
    <row r="181" spans="1:8">
      <c r="A181" s="128">
        <v>132</v>
      </c>
      <c r="B181" s="132">
        <v>25</v>
      </c>
      <c r="C181" s="132">
        <v>8</v>
      </c>
      <c r="D181" s="176">
        <v>10</v>
      </c>
      <c r="E181" s="177">
        <v>7</v>
      </c>
      <c r="F181" s="177" t="str">
        <f>IFERROR(VLOOKUP(#REF!,#REF!,2,FALSE),"")</f>
        <v/>
      </c>
      <c r="G181" s="131" t="s">
        <v>71</v>
      </c>
      <c r="H181" s="178">
        <v>1054</v>
      </c>
    </row>
    <row r="182" spans="1:8">
      <c r="A182" s="128">
        <v>334</v>
      </c>
      <c r="B182" s="132">
        <v>26</v>
      </c>
      <c r="C182" s="132">
        <v>2</v>
      </c>
      <c r="D182" s="176">
        <v>28</v>
      </c>
      <c r="E182" s="177">
        <v>6</v>
      </c>
      <c r="F182" s="177" t="str">
        <f>IFERROR(VLOOKUP(#REF!,#REF!,2,FALSE),"")</f>
        <v/>
      </c>
      <c r="G182" s="131" t="s">
        <v>71</v>
      </c>
      <c r="H182" s="178">
        <v>1044</v>
      </c>
    </row>
    <row r="183" spans="1:8" ht="13.5" customHeight="1">
      <c r="A183" s="128">
        <v>60</v>
      </c>
      <c r="B183" s="132">
        <v>25</v>
      </c>
      <c r="C183" s="132">
        <v>5</v>
      </c>
      <c r="D183" s="176">
        <v>30</v>
      </c>
      <c r="E183" s="177">
        <v>5</v>
      </c>
      <c r="F183" s="177" t="str">
        <f>IFERROR(VLOOKUP(#REF!,#REF!,2,FALSE),"")</f>
        <v/>
      </c>
      <c r="G183" s="131" t="s">
        <v>81</v>
      </c>
      <c r="H183" s="178">
        <v>1030</v>
      </c>
    </row>
    <row r="184" spans="1:8">
      <c r="A184" s="128">
        <v>308</v>
      </c>
      <c r="B184" s="132">
        <v>26</v>
      </c>
      <c r="C184" s="132">
        <v>2</v>
      </c>
      <c r="D184" s="176">
        <v>2</v>
      </c>
      <c r="E184" s="177">
        <v>1</v>
      </c>
      <c r="F184" s="177" t="str">
        <f>IFERROR(VLOOKUP(#REF!,#REF!,2,FALSE),"")</f>
        <v/>
      </c>
      <c r="G184" s="131" t="s">
        <v>77</v>
      </c>
      <c r="H184" s="178">
        <v>1030</v>
      </c>
    </row>
    <row r="185" spans="1:8">
      <c r="A185" s="128">
        <v>104</v>
      </c>
      <c r="B185" s="132">
        <v>25</v>
      </c>
      <c r="C185" s="132">
        <v>7</v>
      </c>
      <c r="D185" s="176">
        <v>13</v>
      </c>
      <c r="E185" s="177">
        <v>7</v>
      </c>
      <c r="F185" s="177" t="str">
        <f>IFERROR(VLOOKUP(#REF!,#REF!,2,FALSE),"")</f>
        <v/>
      </c>
      <c r="G185" s="182" t="s">
        <v>71</v>
      </c>
      <c r="H185" s="180">
        <v>1019</v>
      </c>
    </row>
    <row r="186" spans="1:8">
      <c r="A186" s="128">
        <v>76</v>
      </c>
      <c r="B186" s="132">
        <v>25</v>
      </c>
      <c r="C186" s="132">
        <v>6</v>
      </c>
      <c r="D186" s="176">
        <v>15</v>
      </c>
      <c r="E186" s="177">
        <v>7</v>
      </c>
      <c r="F186" s="177" t="str">
        <f>IFERROR(VLOOKUP(#REF!,#REF!,2,FALSE),"")</f>
        <v/>
      </c>
      <c r="G186" s="184" t="s">
        <v>74</v>
      </c>
      <c r="H186" s="178">
        <v>1016</v>
      </c>
    </row>
    <row r="187" spans="1:8">
      <c r="A187" s="128">
        <v>341</v>
      </c>
      <c r="B187" s="132">
        <v>26</v>
      </c>
      <c r="C187" s="132">
        <v>3</v>
      </c>
      <c r="D187" s="176">
        <v>7</v>
      </c>
      <c r="E187" s="177">
        <v>6</v>
      </c>
      <c r="F187" s="177" t="str">
        <f>IFERROR(VLOOKUP(#REF!,#REF!,2,FALSE),"")</f>
        <v/>
      </c>
      <c r="G187" s="131" t="s">
        <v>71</v>
      </c>
      <c r="H187" s="178">
        <v>1001</v>
      </c>
    </row>
    <row r="188" spans="1:8" ht="13.5" customHeight="1">
      <c r="A188" s="128">
        <v>241</v>
      </c>
      <c r="B188" s="132">
        <v>25</v>
      </c>
      <c r="C188" s="132">
        <v>11</v>
      </c>
      <c r="D188" s="176">
        <v>27</v>
      </c>
      <c r="E188" s="177">
        <v>4</v>
      </c>
      <c r="F188" s="177" t="str">
        <f>IFERROR(VLOOKUP(#REF!,#REF!,2,FALSE),"")</f>
        <v/>
      </c>
      <c r="G188" s="181" t="s">
        <v>71</v>
      </c>
      <c r="H188" s="178">
        <v>984</v>
      </c>
    </row>
    <row r="189" spans="1:8">
      <c r="A189" s="128">
        <v>143</v>
      </c>
      <c r="B189" s="132">
        <v>25</v>
      </c>
      <c r="C189" s="132">
        <v>8</v>
      </c>
      <c r="D189" s="176">
        <v>21</v>
      </c>
      <c r="E189" s="177">
        <v>4</v>
      </c>
      <c r="F189" s="177" t="str">
        <f>IFERROR(VLOOKUP(#REF!,#REF!,2,FALSE),"")</f>
        <v/>
      </c>
      <c r="G189" s="131" t="s">
        <v>73</v>
      </c>
      <c r="H189" s="178">
        <v>966</v>
      </c>
    </row>
    <row r="190" spans="1:8" ht="13.5" customHeight="1">
      <c r="A190" s="128">
        <v>248</v>
      </c>
      <c r="B190" s="132">
        <v>25</v>
      </c>
      <c r="C190" s="132">
        <v>12</v>
      </c>
      <c r="D190" s="176">
        <v>4</v>
      </c>
      <c r="E190" s="177">
        <v>4</v>
      </c>
      <c r="F190" s="177" t="str">
        <f>IFERROR(VLOOKUP(#REF!,#REF!,2,FALSE),"")</f>
        <v/>
      </c>
      <c r="G190" s="131" t="s">
        <v>71</v>
      </c>
      <c r="H190" s="178">
        <v>965</v>
      </c>
    </row>
    <row r="191" spans="1:8">
      <c r="A191" s="128">
        <v>118</v>
      </c>
      <c r="B191" s="132">
        <v>25</v>
      </c>
      <c r="C191" s="132">
        <v>7</v>
      </c>
      <c r="D191" s="176">
        <v>27</v>
      </c>
      <c r="E191" s="177">
        <v>7</v>
      </c>
      <c r="F191" s="177" t="str">
        <f>IFERROR(VLOOKUP(#REF!,#REF!,2,FALSE),"")</f>
        <v/>
      </c>
      <c r="G191" s="182" t="s">
        <v>71</v>
      </c>
      <c r="H191" s="180">
        <v>953</v>
      </c>
    </row>
    <row r="192" spans="1:8">
      <c r="A192" s="128">
        <v>144</v>
      </c>
      <c r="B192" s="132">
        <v>25</v>
      </c>
      <c r="C192" s="132">
        <v>8</v>
      </c>
      <c r="D192" s="176">
        <v>22</v>
      </c>
      <c r="E192" s="177">
        <v>5</v>
      </c>
      <c r="F192" s="177" t="str">
        <f>IFERROR(VLOOKUP(#REF!,#REF!,2,FALSE),"")</f>
        <v/>
      </c>
      <c r="G192" s="131" t="s">
        <v>71</v>
      </c>
      <c r="H192" s="178">
        <v>942</v>
      </c>
    </row>
    <row r="193" spans="1:8">
      <c r="A193" s="128">
        <v>6</v>
      </c>
      <c r="B193" s="132">
        <v>25</v>
      </c>
      <c r="C193" s="132">
        <v>4</v>
      </c>
      <c r="D193" s="185">
        <v>6</v>
      </c>
      <c r="E193" s="177">
        <v>7</v>
      </c>
      <c r="F193" s="177" t="str">
        <f>IFERROR(VLOOKUP(#REF!,#REF!,2,FALSE),"")</f>
        <v/>
      </c>
      <c r="G193" s="182" t="s">
        <v>74</v>
      </c>
      <c r="H193" s="186">
        <v>937</v>
      </c>
    </row>
    <row r="194" spans="1:8">
      <c r="A194" s="128">
        <v>75</v>
      </c>
      <c r="B194" s="132">
        <v>25</v>
      </c>
      <c r="C194" s="132">
        <v>6</v>
      </c>
      <c r="D194" s="176">
        <v>14</v>
      </c>
      <c r="E194" s="177">
        <v>6</v>
      </c>
      <c r="F194" s="177" t="str">
        <f>IFERROR(VLOOKUP(#REF!,#REF!,2,FALSE),"")</f>
        <v/>
      </c>
      <c r="G194" s="184" t="s">
        <v>78</v>
      </c>
      <c r="H194" s="178">
        <v>934</v>
      </c>
    </row>
    <row r="195" spans="1:8" ht="13.5" customHeight="1">
      <c r="A195" s="128">
        <v>269</v>
      </c>
      <c r="B195" s="132">
        <v>25</v>
      </c>
      <c r="C195" s="132">
        <v>12</v>
      </c>
      <c r="D195" s="176">
        <v>25</v>
      </c>
      <c r="E195" s="177">
        <v>4</v>
      </c>
      <c r="F195" s="177" t="str">
        <f>IFERROR(VLOOKUP(#REF!,#REF!,2,FALSE),"")</f>
        <v/>
      </c>
      <c r="G195" s="131" t="s">
        <v>71</v>
      </c>
      <c r="H195" s="178">
        <v>931</v>
      </c>
    </row>
    <row r="196" spans="1:8">
      <c r="A196" s="128">
        <v>233</v>
      </c>
      <c r="B196" s="132">
        <v>25</v>
      </c>
      <c r="C196" s="132">
        <v>11</v>
      </c>
      <c r="D196" s="176">
        <v>19</v>
      </c>
      <c r="E196" s="177">
        <v>3</v>
      </c>
      <c r="F196" s="177" t="str">
        <f>IFERROR(VLOOKUP(#REF!,#REF!,2,FALSE),"")</f>
        <v/>
      </c>
      <c r="G196" s="181" t="s">
        <v>71</v>
      </c>
      <c r="H196" s="178">
        <v>930</v>
      </c>
    </row>
    <row r="197" spans="1:8">
      <c r="A197" s="128">
        <v>116</v>
      </c>
      <c r="B197" s="132">
        <v>25</v>
      </c>
      <c r="C197" s="132">
        <v>7</v>
      </c>
      <c r="D197" s="176">
        <v>25</v>
      </c>
      <c r="E197" s="177">
        <v>5</v>
      </c>
      <c r="F197" s="177" t="str">
        <f>IFERROR(VLOOKUP(#REF!,#REF!,2,FALSE),"")</f>
        <v/>
      </c>
      <c r="G197" s="182" t="s">
        <v>71</v>
      </c>
      <c r="H197" s="180">
        <v>921</v>
      </c>
    </row>
    <row r="198" spans="1:8" ht="13.5" customHeight="1">
      <c r="A198" s="128">
        <v>133</v>
      </c>
      <c r="B198" s="132">
        <v>25</v>
      </c>
      <c r="C198" s="132">
        <v>8</v>
      </c>
      <c r="D198" s="176">
        <v>11</v>
      </c>
      <c r="E198" s="177">
        <v>1</v>
      </c>
      <c r="F198" s="177" t="str">
        <f>IFERROR(VLOOKUP(#REF!,#REF!,2,FALSE),"")</f>
        <v/>
      </c>
      <c r="G198" s="131" t="s">
        <v>71</v>
      </c>
      <c r="H198" s="178">
        <v>921</v>
      </c>
    </row>
    <row r="199" spans="1:8">
      <c r="A199" s="128">
        <v>152</v>
      </c>
      <c r="B199" s="132">
        <v>25</v>
      </c>
      <c r="C199" s="132">
        <v>8</v>
      </c>
      <c r="D199" s="176">
        <v>30</v>
      </c>
      <c r="E199" s="177">
        <v>6</v>
      </c>
      <c r="F199" s="177" t="str">
        <f>IFERROR(VLOOKUP(#REF!,#REF!,2,FALSE),"")</f>
        <v/>
      </c>
      <c r="G199" s="131" t="s">
        <v>71</v>
      </c>
      <c r="H199" s="178">
        <v>921</v>
      </c>
    </row>
    <row r="200" spans="1:8">
      <c r="A200" s="128">
        <v>184</v>
      </c>
      <c r="B200" s="132">
        <v>25</v>
      </c>
      <c r="C200" s="132">
        <v>10</v>
      </c>
      <c r="D200" s="176">
        <v>1</v>
      </c>
      <c r="E200" s="177">
        <v>3</v>
      </c>
      <c r="F200" s="177" t="str">
        <f>IFERROR(VLOOKUP(#REF!,#REF!,2,FALSE),"")</f>
        <v/>
      </c>
      <c r="G200" s="187" t="s">
        <v>79</v>
      </c>
      <c r="H200" s="180">
        <v>919</v>
      </c>
    </row>
    <row r="201" spans="1:8">
      <c r="A201" s="128">
        <v>117</v>
      </c>
      <c r="B201" s="132">
        <v>25</v>
      </c>
      <c r="C201" s="132">
        <v>7</v>
      </c>
      <c r="D201" s="176">
        <v>26</v>
      </c>
      <c r="E201" s="177">
        <v>6</v>
      </c>
      <c r="F201" s="177" t="str">
        <f>IFERROR(VLOOKUP(#REF!,#REF!,2,FALSE),"")</f>
        <v/>
      </c>
      <c r="G201" s="182" t="s">
        <v>71</v>
      </c>
      <c r="H201" s="180">
        <v>913</v>
      </c>
    </row>
    <row r="202" spans="1:8">
      <c r="A202" s="128">
        <v>352</v>
      </c>
      <c r="B202" s="132">
        <v>26</v>
      </c>
      <c r="C202" s="132">
        <v>3</v>
      </c>
      <c r="D202" s="176">
        <v>18</v>
      </c>
      <c r="E202" s="177">
        <v>3</v>
      </c>
      <c r="F202" s="177" t="str">
        <f>IFERROR(VLOOKUP(#REF!,#REF!,2,FALSE),"")</f>
        <v/>
      </c>
      <c r="G202" s="131" t="s">
        <v>71</v>
      </c>
      <c r="H202" s="178">
        <v>889</v>
      </c>
    </row>
    <row r="203" spans="1:8">
      <c r="A203" s="128">
        <v>293</v>
      </c>
      <c r="B203" s="132">
        <v>26</v>
      </c>
      <c r="C203" s="132">
        <v>1</v>
      </c>
      <c r="D203" s="176">
        <v>18</v>
      </c>
      <c r="E203" s="177">
        <v>7</v>
      </c>
      <c r="F203" s="177" t="str">
        <f>IFERROR(VLOOKUP(#REF!,#REF!,2,FALSE),"")</f>
        <v/>
      </c>
      <c r="G203" s="131" t="s">
        <v>80</v>
      </c>
      <c r="H203" s="178">
        <v>880</v>
      </c>
    </row>
    <row r="204" spans="1:8">
      <c r="A204" s="128">
        <v>16</v>
      </c>
      <c r="B204" s="132">
        <v>25</v>
      </c>
      <c r="C204" s="132">
        <v>4</v>
      </c>
      <c r="D204" s="185">
        <v>16</v>
      </c>
      <c r="E204" s="177">
        <v>3</v>
      </c>
      <c r="F204" s="177" t="str">
        <f>IFERROR(VLOOKUP(#REF!,#REF!,2,FALSE),"")</f>
        <v/>
      </c>
      <c r="G204" s="182" t="s">
        <v>71</v>
      </c>
      <c r="H204" s="186">
        <v>877</v>
      </c>
    </row>
    <row r="205" spans="1:8" ht="15" customHeight="1">
      <c r="A205" s="128">
        <v>18</v>
      </c>
      <c r="B205" s="132">
        <v>25</v>
      </c>
      <c r="C205" s="132">
        <v>4</v>
      </c>
      <c r="D205" s="185">
        <v>18</v>
      </c>
      <c r="E205" s="177">
        <v>5</v>
      </c>
      <c r="F205" s="177" t="str">
        <f>IFERROR(VLOOKUP(#REF!,#REF!,2,FALSE),"")</f>
        <v/>
      </c>
      <c r="G205" s="182" t="s">
        <v>71</v>
      </c>
      <c r="H205" s="186">
        <v>869</v>
      </c>
    </row>
    <row r="206" spans="1:8" ht="14.25" customHeight="1">
      <c r="A206" s="128">
        <v>178</v>
      </c>
      <c r="B206" s="132">
        <v>25</v>
      </c>
      <c r="C206" s="132">
        <v>9</v>
      </c>
      <c r="D206" s="176">
        <v>25</v>
      </c>
      <c r="E206" s="177">
        <v>4</v>
      </c>
      <c r="F206" s="177" t="str">
        <f>IFERROR(VLOOKUP(#REF!,#REF!,2,FALSE),"")</f>
        <v/>
      </c>
      <c r="G206" s="131" t="s">
        <v>77</v>
      </c>
      <c r="H206" s="178">
        <v>849</v>
      </c>
    </row>
    <row r="207" spans="1:8">
      <c r="A207" s="128">
        <v>108</v>
      </c>
      <c r="B207" s="132">
        <v>25</v>
      </c>
      <c r="C207" s="132">
        <v>7</v>
      </c>
      <c r="D207" s="176">
        <v>17</v>
      </c>
      <c r="E207" s="177">
        <v>4</v>
      </c>
      <c r="F207" s="177" t="str">
        <f>IFERROR(VLOOKUP(#REF!,#REF!,2,FALSE),"")</f>
        <v/>
      </c>
      <c r="G207" s="182" t="s">
        <v>81</v>
      </c>
      <c r="H207" s="180">
        <v>839</v>
      </c>
    </row>
    <row r="208" spans="1:8">
      <c r="A208" s="128">
        <v>58</v>
      </c>
      <c r="B208" s="132">
        <v>25</v>
      </c>
      <c r="C208" s="132">
        <v>5</v>
      </c>
      <c r="D208" s="176">
        <v>28</v>
      </c>
      <c r="E208" s="177">
        <v>3</v>
      </c>
      <c r="F208" s="177" t="str">
        <f>IFERROR(VLOOKUP(#REF!,#REF!,2,FALSE),"")</f>
        <v/>
      </c>
      <c r="G208" s="182" t="s">
        <v>71</v>
      </c>
      <c r="H208" s="180">
        <v>838</v>
      </c>
    </row>
    <row r="209" spans="1:8">
      <c r="A209" s="128">
        <v>325</v>
      </c>
      <c r="B209" s="132">
        <v>26</v>
      </c>
      <c r="C209" s="132">
        <v>2</v>
      </c>
      <c r="D209" s="176">
        <v>19</v>
      </c>
      <c r="E209" s="177">
        <v>4</v>
      </c>
      <c r="F209" s="177" t="str">
        <f>IFERROR(VLOOKUP(#REF!,#REF!,2,FALSE),"")</f>
        <v/>
      </c>
      <c r="G209" s="131" t="s">
        <v>71</v>
      </c>
      <c r="H209" s="178">
        <v>826</v>
      </c>
    </row>
    <row r="210" spans="1:8">
      <c r="A210" s="128">
        <v>147</v>
      </c>
      <c r="B210" s="132">
        <v>25</v>
      </c>
      <c r="C210" s="132">
        <v>8</v>
      </c>
      <c r="D210" s="176">
        <v>25</v>
      </c>
      <c r="E210" s="177">
        <v>1</v>
      </c>
      <c r="F210" s="177" t="str">
        <f>IFERROR(VLOOKUP(#REF!,#REF!,2,FALSE),"")</f>
        <v/>
      </c>
      <c r="G210" s="131" t="s">
        <v>77</v>
      </c>
      <c r="H210" s="178">
        <v>821</v>
      </c>
    </row>
    <row r="211" spans="1:8" ht="13.5" customHeight="1">
      <c r="A211" s="128">
        <v>89</v>
      </c>
      <c r="B211" s="132">
        <v>25</v>
      </c>
      <c r="C211" s="132">
        <v>6</v>
      </c>
      <c r="D211" s="176">
        <v>28</v>
      </c>
      <c r="E211" s="177">
        <v>6</v>
      </c>
      <c r="F211" s="177" t="str">
        <f>IFERROR(VLOOKUP(#REF!,#REF!,2,FALSE),"")</f>
        <v/>
      </c>
      <c r="G211" s="184" t="s">
        <v>71</v>
      </c>
      <c r="H211" s="178">
        <v>811</v>
      </c>
    </row>
    <row r="212" spans="1:8">
      <c r="A212" s="128">
        <v>130</v>
      </c>
      <c r="B212" s="132">
        <v>25</v>
      </c>
      <c r="C212" s="132">
        <v>8</v>
      </c>
      <c r="D212" s="176">
        <v>8</v>
      </c>
      <c r="E212" s="177">
        <v>5</v>
      </c>
      <c r="F212" s="177" t="str">
        <f>IFERROR(VLOOKUP(#REF!,#REF!,2,FALSE),"")</f>
        <v/>
      </c>
      <c r="G212" s="131" t="s">
        <v>71</v>
      </c>
      <c r="H212" s="178">
        <v>781</v>
      </c>
    </row>
    <row r="213" spans="1:8">
      <c r="A213" s="128">
        <v>129</v>
      </c>
      <c r="B213" s="132">
        <v>25</v>
      </c>
      <c r="C213" s="132">
        <v>8</v>
      </c>
      <c r="D213" s="176">
        <v>7</v>
      </c>
      <c r="E213" s="177">
        <v>4</v>
      </c>
      <c r="F213" s="177" t="str">
        <f>IFERROR(VLOOKUP(#REF!,#REF!,2,FALSE),"")</f>
        <v/>
      </c>
      <c r="G213" s="131" t="s">
        <v>71</v>
      </c>
      <c r="H213" s="178">
        <v>778</v>
      </c>
    </row>
    <row r="214" spans="1:8">
      <c r="A214" s="128">
        <v>327</v>
      </c>
      <c r="B214" s="132">
        <v>26</v>
      </c>
      <c r="C214" s="132">
        <v>2</v>
      </c>
      <c r="D214" s="176">
        <v>21</v>
      </c>
      <c r="E214" s="177">
        <v>6</v>
      </c>
      <c r="F214" s="177" t="str">
        <f>IFERROR(VLOOKUP(#REF!,#REF!,2,FALSE),"")</f>
        <v/>
      </c>
      <c r="G214" s="131" t="s">
        <v>71</v>
      </c>
      <c r="H214" s="178">
        <v>771</v>
      </c>
    </row>
    <row r="215" spans="1:8">
      <c r="A215" s="128">
        <v>340</v>
      </c>
      <c r="B215" s="132">
        <v>26</v>
      </c>
      <c r="C215" s="132">
        <v>3</v>
      </c>
      <c r="D215" s="176">
        <v>6</v>
      </c>
      <c r="E215" s="177">
        <v>5</v>
      </c>
      <c r="F215" s="177" t="str">
        <f>IFERROR(VLOOKUP(#REF!,#REF!,2,FALSE),"")</f>
        <v/>
      </c>
      <c r="G215" s="131" t="s">
        <v>71</v>
      </c>
      <c r="H215" s="178">
        <v>755</v>
      </c>
    </row>
    <row r="216" spans="1:8">
      <c r="A216" s="128">
        <v>243</v>
      </c>
      <c r="B216" s="132">
        <v>25</v>
      </c>
      <c r="C216" s="132">
        <v>11</v>
      </c>
      <c r="D216" s="176">
        <v>29</v>
      </c>
      <c r="E216" s="177">
        <v>6</v>
      </c>
      <c r="F216" s="177" t="str">
        <f>IFERROR(VLOOKUP(#REF!,#REF!,2,FALSE),"")</f>
        <v/>
      </c>
      <c r="G216" s="181" t="s">
        <v>71</v>
      </c>
      <c r="H216" s="178">
        <v>750</v>
      </c>
    </row>
    <row r="217" spans="1:8">
      <c r="A217" s="128">
        <v>142</v>
      </c>
      <c r="B217" s="132">
        <v>25</v>
      </c>
      <c r="C217" s="132">
        <v>8</v>
      </c>
      <c r="D217" s="176">
        <v>20</v>
      </c>
      <c r="E217" s="177">
        <v>3</v>
      </c>
      <c r="F217" s="177" t="str">
        <f>IFERROR(VLOOKUP(#REF!,#REF!,2,FALSE),"")</f>
        <v/>
      </c>
      <c r="G217" s="131" t="s">
        <v>71</v>
      </c>
      <c r="H217" s="178">
        <v>739</v>
      </c>
    </row>
    <row r="218" spans="1:8">
      <c r="A218" s="128">
        <v>247</v>
      </c>
      <c r="B218" s="132">
        <v>25</v>
      </c>
      <c r="C218" s="132">
        <v>12</v>
      </c>
      <c r="D218" s="176">
        <v>3</v>
      </c>
      <c r="E218" s="177">
        <v>3</v>
      </c>
      <c r="F218" s="177" t="str">
        <f>IFERROR(VLOOKUP(#REF!,#REF!,2,FALSE),"")</f>
        <v/>
      </c>
      <c r="G218" s="131" t="s">
        <v>71</v>
      </c>
      <c r="H218" s="178">
        <v>736</v>
      </c>
    </row>
    <row r="219" spans="1:8" ht="15.75" customHeight="1">
      <c r="A219" s="128">
        <v>134</v>
      </c>
      <c r="B219" s="132">
        <v>25</v>
      </c>
      <c r="C219" s="132">
        <v>8</v>
      </c>
      <c r="D219" s="176">
        <v>12</v>
      </c>
      <c r="E219" s="177">
        <v>2</v>
      </c>
      <c r="F219" s="177" t="s">
        <v>84</v>
      </c>
      <c r="G219" s="131" t="s">
        <v>71</v>
      </c>
      <c r="H219" s="178">
        <v>734</v>
      </c>
    </row>
    <row r="220" spans="1:8" ht="13.5" customHeight="1">
      <c r="A220" s="128">
        <v>145</v>
      </c>
      <c r="B220" s="132">
        <v>25</v>
      </c>
      <c r="C220" s="132">
        <v>8</v>
      </c>
      <c r="D220" s="176">
        <v>23</v>
      </c>
      <c r="E220" s="177">
        <v>6</v>
      </c>
      <c r="F220" s="177" t="str">
        <f>IFERROR(VLOOKUP(#REF!,#REF!,2,FALSE),"")</f>
        <v/>
      </c>
      <c r="G220" s="131" t="s">
        <v>73</v>
      </c>
      <c r="H220" s="178">
        <v>734</v>
      </c>
    </row>
    <row r="221" spans="1:8" ht="13.5" customHeight="1">
      <c r="A221" s="128">
        <v>114</v>
      </c>
      <c r="B221" s="132">
        <v>25</v>
      </c>
      <c r="C221" s="132">
        <v>7</v>
      </c>
      <c r="D221" s="176">
        <v>23</v>
      </c>
      <c r="E221" s="177">
        <v>3</v>
      </c>
      <c r="F221" s="177" t="str">
        <f>IFERROR(VLOOKUP(#REF!,#REF!,2,FALSE),"")</f>
        <v/>
      </c>
      <c r="G221" s="182" t="s">
        <v>71</v>
      </c>
      <c r="H221" s="180">
        <v>733</v>
      </c>
    </row>
    <row r="222" spans="1:8">
      <c r="A222" s="128">
        <v>164</v>
      </c>
      <c r="B222" s="132">
        <v>25</v>
      </c>
      <c r="C222" s="132">
        <v>9</v>
      </c>
      <c r="D222" s="176">
        <v>11</v>
      </c>
      <c r="E222" s="177">
        <v>4</v>
      </c>
      <c r="F222" s="177" t="str">
        <f>IFERROR(VLOOKUP(#REF!,#REF!,2,FALSE),"")</f>
        <v/>
      </c>
      <c r="G222" s="131" t="s">
        <v>74</v>
      </c>
      <c r="H222" s="178">
        <v>728</v>
      </c>
    </row>
    <row r="223" spans="1:8" ht="13.5" customHeight="1">
      <c r="A223" s="128">
        <v>304</v>
      </c>
      <c r="B223" s="132">
        <v>26</v>
      </c>
      <c r="C223" s="132">
        <v>1</v>
      </c>
      <c r="D223" s="176">
        <v>29</v>
      </c>
      <c r="E223" s="177">
        <v>4</v>
      </c>
      <c r="F223" s="177" t="str">
        <f>IFERROR(VLOOKUP(#REF!,#REF!,2,FALSE),"")</f>
        <v/>
      </c>
      <c r="G223" s="131" t="s">
        <v>71</v>
      </c>
      <c r="H223" s="178">
        <v>713</v>
      </c>
    </row>
    <row r="224" spans="1:8">
      <c r="A224" s="128">
        <v>88</v>
      </c>
      <c r="B224" s="132">
        <v>25</v>
      </c>
      <c r="C224" s="132">
        <v>6</v>
      </c>
      <c r="D224" s="176">
        <v>27</v>
      </c>
      <c r="E224" s="177">
        <v>5</v>
      </c>
      <c r="F224" s="177" t="str">
        <f>IFERROR(VLOOKUP(#REF!,#REF!,2,FALSE),"")</f>
        <v/>
      </c>
      <c r="G224" s="184" t="s">
        <v>71</v>
      </c>
      <c r="H224" s="178">
        <v>712</v>
      </c>
    </row>
    <row r="225" spans="1:8" ht="13.5" customHeight="1">
      <c r="A225" s="128">
        <v>41</v>
      </c>
      <c r="B225" s="132">
        <v>25</v>
      </c>
      <c r="C225" s="132">
        <v>5</v>
      </c>
      <c r="D225" s="176">
        <v>11</v>
      </c>
      <c r="E225" s="177">
        <v>7</v>
      </c>
      <c r="F225" s="177" t="str">
        <f>IFERROR(VLOOKUP(#REF!,#REF!,2,FALSE),"")</f>
        <v/>
      </c>
      <c r="G225" s="131" t="s">
        <v>79</v>
      </c>
      <c r="H225" s="178">
        <v>699</v>
      </c>
    </row>
    <row r="226" spans="1:8">
      <c r="A226" s="128">
        <v>94</v>
      </c>
      <c r="B226" s="132">
        <v>25</v>
      </c>
      <c r="C226" s="132">
        <v>7</v>
      </c>
      <c r="D226" s="176">
        <v>3</v>
      </c>
      <c r="E226" s="177">
        <v>4</v>
      </c>
      <c r="F226" s="177" t="str">
        <f>IFERROR(VLOOKUP(#REF!,#REF!,2,FALSE),"")</f>
        <v/>
      </c>
      <c r="G226" s="182" t="s">
        <v>71</v>
      </c>
      <c r="H226" s="180">
        <v>663</v>
      </c>
    </row>
    <row r="227" spans="1:8">
      <c r="A227" s="128">
        <v>282</v>
      </c>
      <c r="B227" s="132">
        <v>26</v>
      </c>
      <c r="C227" s="132">
        <v>1</v>
      </c>
      <c r="D227" s="176">
        <v>7</v>
      </c>
      <c r="E227" s="177">
        <v>3</v>
      </c>
      <c r="F227" s="177" t="str">
        <f>IFERROR(VLOOKUP(#REF!,#REF!,2,FALSE),"")</f>
        <v/>
      </c>
      <c r="G227" s="131" t="s">
        <v>71</v>
      </c>
      <c r="H227" s="178">
        <v>659</v>
      </c>
    </row>
    <row r="228" spans="1:8">
      <c r="A228" s="128">
        <v>11</v>
      </c>
      <c r="B228" s="132">
        <v>25</v>
      </c>
      <c r="C228" s="132">
        <v>4</v>
      </c>
      <c r="D228" s="185">
        <v>11</v>
      </c>
      <c r="E228" s="177">
        <v>5</v>
      </c>
      <c r="F228" s="177" t="str">
        <f>IFERROR(VLOOKUP(#REF!,#REF!,2,FALSE),"")</f>
        <v/>
      </c>
      <c r="G228" s="182" t="s">
        <v>71</v>
      </c>
      <c r="H228" s="186">
        <v>654</v>
      </c>
    </row>
    <row r="229" spans="1:8">
      <c r="A229" s="128">
        <v>131</v>
      </c>
      <c r="B229" s="132">
        <v>25</v>
      </c>
      <c r="C229" s="132">
        <v>8</v>
      </c>
      <c r="D229" s="176">
        <v>9</v>
      </c>
      <c r="E229" s="177">
        <v>6</v>
      </c>
      <c r="F229" s="177" t="str">
        <f>IFERROR(VLOOKUP(#REF!,#REF!,2,FALSE),"")</f>
        <v/>
      </c>
      <c r="G229" s="131" t="s">
        <v>71</v>
      </c>
      <c r="H229" s="178">
        <v>650</v>
      </c>
    </row>
    <row r="230" spans="1:8" ht="13.5" customHeight="1">
      <c r="A230" s="128">
        <v>249</v>
      </c>
      <c r="B230" s="132">
        <v>25</v>
      </c>
      <c r="C230" s="132">
        <v>12</v>
      </c>
      <c r="D230" s="176">
        <v>5</v>
      </c>
      <c r="E230" s="177">
        <v>5</v>
      </c>
      <c r="F230" s="177" t="str">
        <f>IFERROR(VLOOKUP(#REF!,#REF!,2,FALSE),"")</f>
        <v/>
      </c>
      <c r="G230" s="131" t="s">
        <v>71</v>
      </c>
      <c r="H230" s="178">
        <v>646</v>
      </c>
    </row>
    <row r="231" spans="1:8">
      <c r="A231" s="128">
        <v>24</v>
      </c>
      <c r="B231" s="132">
        <v>25</v>
      </c>
      <c r="C231" s="132">
        <v>4</v>
      </c>
      <c r="D231" s="185">
        <v>24</v>
      </c>
      <c r="E231" s="177">
        <v>4</v>
      </c>
      <c r="F231" s="177" t="str">
        <f>IFERROR(VLOOKUP(#REF!,#REF!,2,FALSE),"")</f>
        <v/>
      </c>
      <c r="G231" s="182" t="s">
        <v>79</v>
      </c>
      <c r="H231" s="186">
        <v>642</v>
      </c>
    </row>
    <row r="232" spans="1:8" ht="13.5" customHeight="1">
      <c r="A232" s="128">
        <v>93</v>
      </c>
      <c r="B232" s="132">
        <v>25</v>
      </c>
      <c r="C232" s="132">
        <v>7</v>
      </c>
      <c r="D232" s="176">
        <v>2</v>
      </c>
      <c r="E232" s="177">
        <v>3</v>
      </c>
      <c r="F232" s="177" t="str">
        <f>IFERROR(VLOOKUP(#REF!,#REF!,2,FALSE),"")</f>
        <v/>
      </c>
      <c r="G232" s="182" t="s">
        <v>71</v>
      </c>
      <c r="H232" s="180">
        <v>638</v>
      </c>
    </row>
    <row r="233" spans="1:8">
      <c r="A233" s="128">
        <v>17</v>
      </c>
      <c r="B233" s="132">
        <v>25</v>
      </c>
      <c r="C233" s="132">
        <v>4</v>
      </c>
      <c r="D233" s="185">
        <v>17</v>
      </c>
      <c r="E233" s="177">
        <v>4</v>
      </c>
      <c r="F233" s="177" t="str">
        <f>IFERROR(VLOOKUP(#REF!,#REF!,2,FALSE),"")</f>
        <v/>
      </c>
      <c r="G233" s="182" t="s">
        <v>81</v>
      </c>
      <c r="H233" s="186">
        <v>624</v>
      </c>
    </row>
    <row r="234" spans="1:8">
      <c r="A234" s="128">
        <v>326</v>
      </c>
      <c r="B234" s="132">
        <v>26</v>
      </c>
      <c r="C234" s="132">
        <v>2</v>
      </c>
      <c r="D234" s="176">
        <v>20</v>
      </c>
      <c r="E234" s="177">
        <v>5</v>
      </c>
      <c r="F234" s="177" t="str">
        <f>IFERROR(VLOOKUP(#REF!,#REF!,2,FALSE),"")</f>
        <v/>
      </c>
      <c r="G234" s="131" t="s">
        <v>76</v>
      </c>
      <c r="H234" s="178">
        <v>607</v>
      </c>
    </row>
    <row r="235" spans="1:8">
      <c r="A235" s="128">
        <v>324</v>
      </c>
      <c r="B235" s="132">
        <v>26</v>
      </c>
      <c r="C235" s="132">
        <v>2</v>
      </c>
      <c r="D235" s="176">
        <v>18</v>
      </c>
      <c r="E235" s="177">
        <v>3</v>
      </c>
      <c r="F235" s="177" t="str">
        <f>IFERROR(VLOOKUP(#REF!,#REF!,2,FALSE),"")</f>
        <v/>
      </c>
      <c r="G235" s="131" t="s">
        <v>71</v>
      </c>
      <c r="H235" s="178">
        <v>581</v>
      </c>
    </row>
    <row r="236" spans="1:8">
      <c r="A236" s="128">
        <v>345</v>
      </c>
      <c r="B236" s="132">
        <v>26</v>
      </c>
      <c r="C236" s="132">
        <v>3</v>
      </c>
      <c r="D236" s="176">
        <v>11</v>
      </c>
      <c r="E236" s="177">
        <v>3</v>
      </c>
      <c r="F236" s="177" t="str">
        <f>IFERROR(VLOOKUP(#REF!,#REF!,2,FALSE),"")</f>
        <v/>
      </c>
      <c r="G236" s="131" t="s">
        <v>71</v>
      </c>
      <c r="H236" s="178">
        <v>578</v>
      </c>
    </row>
    <row r="237" spans="1:8" ht="13.5" customHeight="1">
      <c r="A237" s="128">
        <v>303</v>
      </c>
      <c r="B237" s="132">
        <v>26</v>
      </c>
      <c r="C237" s="132">
        <v>1</v>
      </c>
      <c r="D237" s="176">
        <v>28</v>
      </c>
      <c r="E237" s="177">
        <v>3</v>
      </c>
      <c r="F237" s="177" t="str">
        <f>IFERROR(VLOOKUP(#REF!,#REF!,2,FALSE),"")</f>
        <v/>
      </c>
      <c r="G237" s="131" t="s">
        <v>71</v>
      </c>
      <c r="H237" s="178">
        <v>573</v>
      </c>
    </row>
    <row r="238" spans="1:8">
      <c r="A238" s="128">
        <v>299</v>
      </c>
      <c r="B238" s="132">
        <v>26</v>
      </c>
      <c r="C238" s="132">
        <v>1</v>
      </c>
      <c r="D238" s="176">
        <v>24</v>
      </c>
      <c r="E238" s="177">
        <v>6</v>
      </c>
      <c r="F238" s="177" t="str">
        <f>IFERROR(VLOOKUP(#REF!,#REF!,2,FALSE),"")</f>
        <v/>
      </c>
      <c r="G238" s="131" t="s">
        <v>71</v>
      </c>
      <c r="H238" s="178">
        <v>570</v>
      </c>
    </row>
    <row r="239" spans="1:8" ht="13.5" customHeight="1">
      <c r="A239" s="128">
        <v>96</v>
      </c>
      <c r="B239" s="132">
        <v>25</v>
      </c>
      <c r="C239" s="132">
        <v>7</v>
      </c>
      <c r="D239" s="176">
        <v>5</v>
      </c>
      <c r="E239" s="177">
        <v>6</v>
      </c>
      <c r="F239" s="177" t="str">
        <f>IFERROR(VLOOKUP(#REF!,#REF!,2,FALSE),"")</f>
        <v/>
      </c>
      <c r="G239" s="182" t="s">
        <v>77</v>
      </c>
      <c r="H239" s="180">
        <v>562</v>
      </c>
    </row>
    <row r="240" spans="1:8">
      <c r="A240" s="128">
        <v>348</v>
      </c>
      <c r="B240" s="132">
        <v>26</v>
      </c>
      <c r="C240" s="132">
        <v>3</v>
      </c>
      <c r="D240" s="176">
        <v>14</v>
      </c>
      <c r="E240" s="177">
        <v>6</v>
      </c>
      <c r="F240" s="177" t="str">
        <f>IFERROR(VLOOKUP(#REF!,#REF!,2,FALSE),"")</f>
        <v/>
      </c>
      <c r="G240" s="131" t="s">
        <v>77</v>
      </c>
      <c r="H240" s="178">
        <v>553</v>
      </c>
    </row>
    <row r="241" spans="1:8">
      <c r="A241" s="128">
        <v>123</v>
      </c>
      <c r="B241" s="132">
        <v>25</v>
      </c>
      <c r="C241" s="132">
        <v>8</v>
      </c>
      <c r="D241" s="176">
        <v>1</v>
      </c>
      <c r="E241" s="177">
        <v>5</v>
      </c>
      <c r="F241" s="177" t="str">
        <f>IFERROR(VLOOKUP(#REF!,#REF!,2,FALSE),"")</f>
        <v/>
      </c>
      <c r="G241" s="131" t="s">
        <v>71</v>
      </c>
      <c r="H241" s="178">
        <v>552</v>
      </c>
    </row>
    <row r="242" spans="1:8">
      <c r="A242" s="128">
        <v>250</v>
      </c>
      <c r="B242" s="132">
        <v>25</v>
      </c>
      <c r="C242" s="132">
        <v>12</v>
      </c>
      <c r="D242" s="176">
        <v>6</v>
      </c>
      <c r="E242" s="177">
        <v>6</v>
      </c>
      <c r="F242" s="177" t="str">
        <f>IFERROR(VLOOKUP(#REF!,#REF!,2,FALSE),"")</f>
        <v/>
      </c>
      <c r="G242" s="131" t="s">
        <v>71</v>
      </c>
      <c r="H242" s="178">
        <v>545</v>
      </c>
    </row>
    <row r="243" spans="1:8">
      <c r="A243" s="128">
        <v>361</v>
      </c>
      <c r="B243" s="132">
        <v>26</v>
      </c>
      <c r="C243" s="132">
        <v>3</v>
      </c>
      <c r="D243" s="176">
        <v>27</v>
      </c>
      <c r="E243" s="177">
        <v>5</v>
      </c>
      <c r="F243" s="177" t="str">
        <f>IFERROR(VLOOKUP(#REF!,#REF!,2,FALSE),"")</f>
        <v/>
      </c>
      <c r="G243" s="131" t="s">
        <v>77</v>
      </c>
      <c r="H243" s="178">
        <v>541</v>
      </c>
    </row>
    <row r="244" spans="1:8" ht="13.5" customHeight="1">
      <c r="A244" s="128">
        <v>100</v>
      </c>
      <c r="B244" s="132">
        <v>25</v>
      </c>
      <c r="C244" s="132">
        <v>7</v>
      </c>
      <c r="D244" s="176">
        <v>9</v>
      </c>
      <c r="E244" s="177">
        <v>3</v>
      </c>
      <c r="F244" s="177" t="str">
        <f>IFERROR(VLOOKUP(#REF!,#REF!,2,FALSE),"")</f>
        <v/>
      </c>
      <c r="G244" s="182" t="s">
        <v>71</v>
      </c>
      <c r="H244" s="180">
        <v>522</v>
      </c>
    </row>
    <row r="245" spans="1:8">
      <c r="A245" s="128">
        <v>242</v>
      </c>
      <c r="B245" s="132">
        <v>25</v>
      </c>
      <c r="C245" s="132">
        <v>11</v>
      </c>
      <c r="D245" s="176">
        <v>28</v>
      </c>
      <c r="E245" s="177">
        <v>5</v>
      </c>
      <c r="F245" s="177" t="str">
        <f>IFERROR(VLOOKUP(#REF!,#REF!,2,FALSE),"")</f>
        <v/>
      </c>
      <c r="G245" s="181" t="s">
        <v>76</v>
      </c>
      <c r="H245" s="178">
        <v>519</v>
      </c>
    </row>
    <row r="246" spans="1:8" ht="13.5" customHeight="1">
      <c r="A246" s="128">
        <v>221</v>
      </c>
      <c r="B246" s="132">
        <v>25</v>
      </c>
      <c r="C246" s="132">
        <v>11</v>
      </c>
      <c r="D246" s="176">
        <v>7</v>
      </c>
      <c r="E246" s="177">
        <v>5</v>
      </c>
      <c r="F246" s="177" t="str">
        <f>IFERROR(VLOOKUP(#REF!,#REF!,2,FALSE),"")</f>
        <v/>
      </c>
      <c r="G246" s="181" t="s">
        <v>79</v>
      </c>
      <c r="H246" s="178">
        <v>516</v>
      </c>
    </row>
    <row r="247" spans="1:8">
      <c r="A247" s="128">
        <v>19</v>
      </c>
      <c r="B247" s="132">
        <v>25</v>
      </c>
      <c r="C247" s="132">
        <v>4</v>
      </c>
      <c r="D247" s="185">
        <v>19</v>
      </c>
      <c r="E247" s="177">
        <v>6</v>
      </c>
      <c r="F247" s="177" t="str">
        <f>IFERROR(VLOOKUP(#REF!,#REF!,2,FALSE),"")</f>
        <v/>
      </c>
      <c r="G247" s="182" t="s">
        <v>81</v>
      </c>
      <c r="H247" s="186">
        <v>505</v>
      </c>
    </row>
    <row r="248" spans="1:8">
      <c r="A248" s="128">
        <v>335</v>
      </c>
      <c r="B248" s="132">
        <v>26</v>
      </c>
      <c r="C248" s="132">
        <v>3</v>
      </c>
      <c r="D248" s="176">
        <v>1</v>
      </c>
      <c r="E248" s="177">
        <v>7</v>
      </c>
      <c r="F248" s="177" t="str">
        <f>IFERROR(VLOOKUP(#REF!,#REF!,2,FALSE),"")</f>
        <v/>
      </c>
      <c r="G248" s="131" t="s">
        <v>76</v>
      </c>
      <c r="H248" s="178">
        <v>500</v>
      </c>
    </row>
    <row r="249" spans="1:8" ht="15.75" customHeight="1">
      <c r="A249" s="128">
        <v>229</v>
      </c>
      <c r="B249" s="132">
        <v>25</v>
      </c>
      <c r="C249" s="132">
        <v>11</v>
      </c>
      <c r="D249" s="176">
        <v>15</v>
      </c>
      <c r="E249" s="177">
        <v>6</v>
      </c>
      <c r="F249" s="177" t="str">
        <f>IFERROR(VLOOKUP(#REF!,#REF!,2,FALSE),"")</f>
        <v/>
      </c>
      <c r="G249" s="181" t="s">
        <v>72</v>
      </c>
      <c r="H249" s="178">
        <v>489</v>
      </c>
    </row>
    <row r="250" spans="1:8">
      <c r="A250" s="128">
        <v>296</v>
      </c>
      <c r="B250" s="132">
        <v>26</v>
      </c>
      <c r="C250" s="132">
        <v>1</v>
      </c>
      <c r="D250" s="176">
        <v>21</v>
      </c>
      <c r="E250" s="177">
        <v>3</v>
      </c>
      <c r="F250" s="177" t="str">
        <f>IFERROR(VLOOKUP(#REF!,#REF!,2,FALSE),"")</f>
        <v/>
      </c>
      <c r="G250" s="131" t="s">
        <v>75</v>
      </c>
      <c r="H250" s="178">
        <v>483</v>
      </c>
    </row>
    <row r="251" spans="1:8" ht="13.5" customHeight="1">
      <c r="A251" s="128">
        <v>298</v>
      </c>
      <c r="B251" s="132">
        <v>26</v>
      </c>
      <c r="C251" s="132">
        <v>1</v>
      </c>
      <c r="D251" s="176">
        <v>23</v>
      </c>
      <c r="E251" s="177">
        <v>5</v>
      </c>
      <c r="F251" s="177" t="str">
        <f>IFERROR(VLOOKUP(#REF!,#REF!,2,FALSE),"")</f>
        <v/>
      </c>
      <c r="G251" s="131" t="s">
        <v>71</v>
      </c>
      <c r="H251" s="178">
        <v>483</v>
      </c>
    </row>
    <row r="252" spans="1:8">
      <c r="A252" s="128">
        <v>256</v>
      </c>
      <c r="B252" s="132">
        <v>25</v>
      </c>
      <c r="C252" s="132">
        <v>12</v>
      </c>
      <c r="D252" s="176">
        <v>12</v>
      </c>
      <c r="E252" s="177">
        <v>5</v>
      </c>
      <c r="F252" s="177" t="str">
        <f>IFERROR(VLOOKUP(#REF!,#REF!,2,FALSE),"")</f>
        <v/>
      </c>
      <c r="G252" s="131" t="s">
        <v>71</v>
      </c>
      <c r="H252" s="178">
        <v>461</v>
      </c>
    </row>
    <row r="253" spans="1:8" ht="13.5" customHeight="1">
      <c r="A253" s="128">
        <v>128</v>
      </c>
      <c r="B253" s="132">
        <v>25</v>
      </c>
      <c r="C253" s="132">
        <v>8</v>
      </c>
      <c r="D253" s="176">
        <v>6</v>
      </c>
      <c r="E253" s="177">
        <v>3</v>
      </c>
      <c r="F253" s="177" t="str">
        <f>IFERROR(VLOOKUP(#REF!,#REF!,2,FALSE),"")</f>
        <v/>
      </c>
      <c r="G253" s="131" t="s">
        <v>73</v>
      </c>
      <c r="H253" s="178">
        <v>444</v>
      </c>
    </row>
    <row r="254" spans="1:8" ht="13.5" customHeight="1">
      <c r="A254" s="128">
        <v>261</v>
      </c>
      <c r="B254" s="132">
        <v>25</v>
      </c>
      <c r="C254" s="132">
        <v>12</v>
      </c>
      <c r="D254" s="176">
        <v>17</v>
      </c>
      <c r="E254" s="177">
        <v>3</v>
      </c>
      <c r="F254" s="177" t="str">
        <f>IFERROR(VLOOKUP(#REF!,#REF!,2,FALSE),"")</f>
        <v/>
      </c>
      <c r="G254" s="131" t="s">
        <v>71</v>
      </c>
      <c r="H254" s="178">
        <v>443</v>
      </c>
    </row>
    <row r="255" spans="1:8">
      <c r="A255" s="128">
        <v>255</v>
      </c>
      <c r="B255" s="132">
        <v>25</v>
      </c>
      <c r="C255" s="132">
        <v>12</v>
      </c>
      <c r="D255" s="176">
        <v>11</v>
      </c>
      <c r="E255" s="177">
        <v>4</v>
      </c>
      <c r="F255" s="177" t="str">
        <f>IFERROR(VLOOKUP(#REF!,#REF!,2,FALSE),"")</f>
        <v/>
      </c>
      <c r="G255" s="131" t="s">
        <v>71</v>
      </c>
      <c r="H255" s="178">
        <v>441</v>
      </c>
    </row>
    <row r="256" spans="1:8">
      <c r="A256" s="128">
        <v>109</v>
      </c>
      <c r="B256" s="132">
        <v>25</v>
      </c>
      <c r="C256" s="132">
        <v>7</v>
      </c>
      <c r="D256" s="176">
        <v>18</v>
      </c>
      <c r="E256" s="177">
        <v>5</v>
      </c>
      <c r="F256" s="177" t="str">
        <f>IFERROR(VLOOKUP(#REF!,#REF!,2,FALSE),"")</f>
        <v/>
      </c>
      <c r="G256" s="182" t="s">
        <v>71</v>
      </c>
      <c r="H256" s="180">
        <v>422</v>
      </c>
    </row>
    <row r="257" spans="1:8">
      <c r="A257" s="128">
        <v>73</v>
      </c>
      <c r="B257" s="132">
        <v>25</v>
      </c>
      <c r="C257" s="132">
        <v>6</v>
      </c>
      <c r="D257" s="176">
        <v>12</v>
      </c>
      <c r="E257" s="177">
        <v>4</v>
      </c>
      <c r="F257" s="177" t="str">
        <f>IFERROR(VLOOKUP(#REF!,#REF!,2,FALSE),"")</f>
        <v/>
      </c>
      <c r="G257" s="184" t="s">
        <v>77</v>
      </c>
      <c r="H257" s="178">
        <v>416</v>
      </c>
    </row>
    <row r="258" spans="1:8" ht="13.5" customHeight="1">
      <c r="A258" s="128">
        <v>82</v>
      </c>
      <c r="B258" s="132">
        <v>25</v>
      </c>
      <c r="C258" s="132">
        <v>6</v>
      </c>
      <c r="D258" s="176">
        <v>21</v>
      </c>
      <c r="E258" s="177">
        <v>6</v>
      </c>
      <c r="F258" s="177" t="str">
        <f>IFERROR(VLOOKUP(#REF!,#REF!,2,FALSE),"")</f>
        <v/>
      </c>
      <c r="G258" s="184" t="s">
        <v>74</v>
      </c>
      <c r="H258" s="178">
        <v>403</v>
      </c>
    </row>
    <row r="259" spans="1:8">
      <c r="A259" s="128">
        <v>208</v>
      </c>
      <c r="B259" s="132">
        <v>25</v>
      </c>
      <c r="C259" s="132">
        <v>10</v>
      </c>
      <c r="D259" s="176">
        <v>25</v>
      </c>
      <c r="E259" s="177">
        <v>6</v>
      </c>
      <c r="F259" s="177" t="str">
        <f>IFERROR(VLOOKUP(#REF!,#REF!,2,FALSE),"")</f>
        <v/>
      </c>
      <c r="G259" s="131" t="s">
        <v>79</v>
      </c>
      <c r="H259" s="178">
        <v>400</v>
      </c>
    </row>
    <row r="260" spans="1:8" ht="13.5" customHeight="1">
      <c r="A260" s="128">
        <v>312</v>
      </c>
      <c r="B260" s="132">
        <v>26</v>
      </c>
      <c r="C260" s="132">
        <v>2</v>
      </c>
      <c r="D260" s="176">
        <v>6</v>
      </c>
      <c r="E260" s="177">
        <v>5</v>
      </c>
      <c r="F260" s="177" t="str">
        <f>IFERROR(VLOOKUP(#REF!,#REF!,2,FALSE),"")</f>
        <v/>
      </c>
      <c r="G260" s="131" t="s">
        <v>76</v>
      </c>
      <c r="H260" s="178">
        <v>392</v>
      </c>
    </row>
    <row r="261" spans="1:8" ht="13.5" customHeight="1">
      <c r="A261" s="128">
        <v>110</v>
      </c>
      <c r="B261" s="132">
        <v>25</v>
      </c>
      <c r="C261" s="132">
        <v>7</v>
      </c>
      <c r="D261" s="176">
        <v>19</v>
      </c>
      <c r="E261" s="177">
        <v>6</v>
      </c>
      <c r="F261" s="177" t="str">
        <f>IFERROR(VLOOKUP(#REF!,#REF!,2,FALSE),"")</f>
        <v/>
      </c>
      <c r="G261" s="182" t="s">
        <v>71</v>
      </c>
      <c r="H261" s="180">
        <v>383</v>
      </c>
    </row>
    <row r="262" spans="1:8">
      <c r="A262" s="128">
        <v>297</v>
      </c>
      <c r="B262" s="132">
        <v>26</v>
      </c>
      <c r="C262" s="132">
        <v>1</v>
      </c>
      <c r="D262" s="176">
        <v>22</v>
      </c>
      <c r="E262" s="177">
        <v>4</v>
      </c>
      <c r="F262" s="177" t="str">
        <f>IFERROR(VLOOKUP(#REF!,#REF!,2,FALSE),"")</f>
        <v/>
      </c>
      <c r="G262" s="131" t="s">
        <v>71</v>
      </c>
      <c r="H262" s="178">
        <v>364</v>
      </c>
    </row>
    <row r="263" spans="1:8">
      <c r="A263" s="128">
        <v>115</v>
      </c>
      <c r="B263" s="132">
        <v>25</v>
      </c>
      <c r="C263" s="132">
        <v>7</v>
      </c>
      <c r="D263" s="176">
        <v>24</v>
      </c>
      <c r="E263" s="177">
        <v>4</v>
      </c>
      <c r="F263" s="177" t="str">
        <f>IFERROR(VLOOKUP(#REF!,#REF!,2,FALSE),"")</f>
        <v/>
      </c>
      <c r="G263" s="182" t="s">
        <v>74</v>
      </c>
      <c r="H263" s="180">
        <v>351</v>
      </c>
    </row>
    <row r="264" spans="1:8">
      <c r="A264" s="128">
        <v>333</v>
      </c>
      <c r="B264" s="132">
        <v>26</v>
      </c>
      <c r="C264" s="132">
        <v>2</v>
      </c>
      <c r="D264" s="176">
        <v>27</v>
      </c>
      <c r="E264" s="177">
        <v>5</v>
      </c>
      <c r="F264" s="177" t="str">
        <f>IFERROR(VLOOKUP(#REF!,#REF!,2,FALSE),"")</f>
        <v/>
      </c>
      <c r="G264" s="131" t="s">
        <v>76</v>
      </c>
      <c r="H264" s="178">
        <v>349</v>
      </c>
    </row>
    <row r="265" spans="1:8" ht="13.5" customHeight="1">
      <c r="A265" s="128">
        <v>81</v>
      </c>
      <c r="B265" s="132">
        <v>25</v>
      </c>
      <c r="C265" s="132">
        <v>6</v>
      </c>
      <c r="D265" s="176">
        <v>20</v>
      </c>
      <c r="E265" s="177">
        <v>5</v>
      </c>
      <c r="F265" s="177" t="str">
        <f>IFERROR(VLOOKUP(#REF!,#REF!,2,FALSE),"")</f>
        <v/>
      </c>
      <c r="G265" s="184" t="s">
        <v>74</v>
      </c>
      <c r="H265" s="178">
        <v>346</v>
      </c>
    </row>
    <row r="266" spans="1:8">
      <c r="A266" s="128">
        <v>270</v>
      </c>
      <c r="B266" s="132">
        <v>25</v>
      </c>
      <c r="C266" s="132">
        <v>12</v>
      </c>
      <c r="D266" s="176">
        <v>26</v>
      </c>
      <c r="E266" s="177">
        <v>5</v>
      </c>
      <c r="F266" s="177" t="str">
        <f>IFERROR(VLOOKUP(#REF!,#REF!,2,FALSE),"")</f>
        <v/>
      </c>
      <c r="G266" s="131" t="s">
        <v>76</v>
      </c>
      <c r="H266" s="178">
        <v>341</v>
      </c>
    </row>
    <row r="267" spans="1:8" ht="13.5" customHeight="1">
      <c r="A267" s="128">
        <v>285</v>
      </c>
      <c r="B267" s="132">
        <v>26</v>
      </c>
      <c r="C267" s="132">
        <v>1</v>
      </c>
      <c r="D267" s="176">
        <v>10</v>
      </c>
      <c r="E267" s="177">
        <v>6</v>
      </c>
      <c r="F267" s="177" t="str">
        <f>IFERROR(VLOOKUP(#REF!,#REF!,2,FALSE),"")</f>
        <v/>
      </c>
      <c r="G267" s="131" t="s">
        <v>71</v>
      </c>
      <c r="H267" s="178">
        <v>340</v>
      </c>
    </row>
    <row r="268" spans="1:8" ht="13.5" customHeight="1">
      <c r="A268" s="128">
        <v>313</v>
      </c>
      <c r="B268" s="132">
        <v>26</v>
      </c>
      <c r="C268" s="132">
        <v>2</v>
      </c>
      <c r="D268" s="176">
        <v>7</v>
      </c>
      <c r="E268" s="177">
        <v>6</v>
      </c>
      <c r="F268" s="177" t="str">
        <f>IFERROR(VLOOKUP(#REF!,#REF!,2,FALSE),"")</f>
        <v/>
      </c>
      <c r="G268" s="131" t="s">
        <v>71</v>
      </c>
      <c r="H268" s="178">
        <v>337</v>
      </c>
    </row>
    <row r="269" spans="1:8">
      <c r="A269" s="128">
        <v>77</v>
      </c>
      <c r="B269" s="132">
        <v>25</v>
      </c>
      <c r="C269" s="132">
        <v>6</v>
      </c>
      <c r="D269" s="176">
        <v>16</v>
      </c>
      <c r="E269" s="188">
        <v>1</v>
      </c>
      <c r="F269" s="177" t="str">
        <f>IFERROR(VLOOKUP(#REF!,#REF!,2,FALSE),"")</f>
        <v/>
      </c>
      <c r="G269" s="184" t="s">
        <v>79</v>
      </c>
      <c r="H269" s="178">
        <v>324</v>
      </c>
    </row>
    <row r="270" spans="1:8">
      <c r="A270" s="128">
        <v>257</v>
      </c>
      <c r="B270" s="132">
        <v>25</v>
      </c>
      <c r="C270" s="132">
        <v>12</v>
      </c>
      <c r="D270" s="176">
        <v>13</v>
      </c>
      <c r="E270" s="177">
        <v>6</v>
      </c>
      <c r="F270" s="177" t="str">
        <f>IFERROR(VLOOKUP(#REF!,#REF!,2,FALSE),"")</f>
        <v/>
      </c>
      <c r="G270" s="131" t="s">
        <v>71</v>
      </c>
      <c r="H270" s="178">
        <v>323</v>
      </c>
    </row>
    <row r="271" spans="1:8">
      <c r="A271" s="128">
        <v>156</v>
      </c>
      <c r="B271" s="132">
        <v>25</v>
      </c>
      <c r="C271" s="132">
        <v>9</v>
      </c>
      <c r="D271" s="176">
        <v>3</v>
      </c>
      <c r="E271" s="177">
        <v>3</v>
      </c>
      <c r="F271" s="177" t="str">
        <f>IFERROR(VLOOKUP(#REF!,#REF!,2,FALSE),"")</f>
        <v/>
      </c>
      <c r="G271" s="131" t="s">
        <v>78</v>
      </c>
      <c r="H271" s="178">
        <v>320</v>
      </c>
    </row>
    <row r="272" spans="1:8" ht="13.5" customHeight="1">
      <c r="A272" s="128">
        <v>291</v>
      </c>
      <c r="B272" s="132">
        <v>26</v>
      </c>
      <c r="C272" s="132">
        <v>1</v>
      </c>
      <c r="D272" s="176">
        <v>16</v>
      </c>
      <c r="E272" s="177">
        <v>5</v>
      </c>
      <c r="F272" s="177" t="str">
        <f>IFERROR(VLOOKUP(#REF!,#REF!,2,FALSE),"")</f>
        <v/>
      </c>
      <c r="G272" s="131" t="s">
        <v>71</v>
      </c>
      <c r="H272" s="178">
        <v>299</v>
      </c>
    </row>
    <row r="273" spans="1:8">
      <c r="A273" s="128">
        <v>292</v>
      </c>
      <c r="B273" s="132">
        <v>26</v>
      </c>
      <c r="C273" s="132">
        <v>1</v>
      </c>
      <c r="D273" s="176">
        <v>17</v>
      </c>
      <c r="E273" s="177">
        <v>6</v>
      </c>
      <c r="F273" s="177" t="str">
        <f>IFERROR(VLOOKUP(#REF!,#REF!,2,FALSE),"")</f>
        <v/>
      </c>
      <c r="G273" s="131" t="s">
        <v>80</v>
      </c>
      <c r="H273" s="178">
        <v>294</v>
      </c>
    </row>
    <row r="274" spans="1:8" ht="13.5" customHeight="1">
      <c r="A274" s="128">
        <v>101</v>
      </c>
      <c r="B274" s="132">
        <v>25</v>
      </c>
      <c r="C274" s="132">
        <v>7</v>
      </c>
      <c r="D274" s="176">
        <v>10</v>
      </c>
      <c r="E274" s="177">
        <v>4</v>
      </c>
      <c r="F274" s="177" t="str">
        <f>IFERROR(VLOOKUP(#REF!,#REF!,2,FALSE),"")</f>
        <v/>
      </c>
      <c r="G274" s="182" t="s">
        <v>71</v>
      </c>
      <c r="H274" s="180">
        <v>291</v>
      </c>
    </row>
    <row r="275" spans="1:8" ht="13.5" customHeight="1">
      <c r="A275" s="128">
        <v>364</v>
      </c>
      <c r="B275" s="132">
        <v>26</v>
      </c>
      <c r="C275" s="132">
        <v>3</v>
      </c>
      <c r="D275" s="176">
        <v>30</v>
      </c>
      <c r="E275" s="177">
        <v>1</v>
      </c>
      <c r="F275" s="177" t="str">
        <f>IFERROR(VLOOKUP(#REF!,#REF!,2,FALSE),"")</f>
        <v/>
      </c>
      <c r="G275" s="131" t="s">
        <v>79</v>
      </c>
      <c r="H275" s="178">
        <v>260</v>
      </c>
    </row>
    <row r="276" spans="1:8">
      <c r="A276" s="128">
        <v>319</v>
      </c>
      <c r="B276" s="132">
        <v>26</v>
      </c>
      <c r="C276" s="132">
        <v>2</v>
      </c>
      <c r="D276" s="176">
        <v>13</v>
      </c>
      <c r="E276" s="177">
        <v>5</v>
      </c>
      <c r="F276" s="177" t="str">
        <f>IFERROR(VLOOKUP(#REF!,#REF!,2,FALSE),"")</f>
        <v/>
      </c>
      <c r="G276" s="131" t="s">
        <v>76</v>
      </c>
      <c r="H276" s="178">
        <v>251</v>
      </c>
    </row>
    <row r="277" spans="1:8" ht="13.5" customHeight="1">
      <c r="A277" s="128">
        <v>283</v>
      </c>
      <c r="B277" s="132">
        <v>26</v>
      </c>
      <c r="C277" s="132">
        <v>1</v>
      </c>
      <c r="D277" s="176">
        <v>8</v>
      </c>
      <c r="E277" s="177">
        <v>4</v>
      </c>
      <c r="F277" s="177" t="str">
        <f>IFERROR(VLOOKUP(#REF!,#REF!,2,FALSE),"")</f>
        <v/>
      </c>
      <c r="G277" s="131" t="s">
        <v>76</v>
      </c>
      <c r="H277" s="178">
        <v>247</v>
      </c>
    </row>
    <row r="278" spans="1:8" ht="13.5" customHeight="1">
      <c r="A278" s="128">
        <v>80</v>
      </c>
      <c r="B278" s="132">
        <v>25</v>
      </c>
      <c r="C278" s="132">
        <v>6</v>
      </c>
      <c r="D278" s="176">
        <v>19</v>
      </c>
      <c r="E278" s="177">
        <v>4</v>
      </c>
      <c r="F278" s="177" t="str">
        <f>IFERROR(VLOOKUP(#REF!,#REF!,2,FALSE),"")</f>
        <v/>
      </c>
      <c r="G278" s="184" t="s">
        <v>74</v>
      </c>
      <c r="H278" s="178">
        <v>241</v>
      </c>
    </row>
    <row r="279" spans="1:8" ht="13.5" customHeight="1">
      <c r="A279" s="128">
        <v>95</v>
      </c>
      <c r="B279" s="132">
        <v>25</v>
      </c>
      <c r="C279" s="132">
        <v>7</v>
      </c>
      <c r="D279" s="176">
        <v>4</v>
      </c>
      <c r="E279" s="177">
        <v>5</v>
      </c>
      <c r="F279" s="177" t="str">
        <f>IFERROR(VLOOKUP(#REF!,#REF!,2,FALSE),"")</f>
        <v/>
      </c>
      <c r="G279" s="182" t="s">
        <v>81</v>
      </c>
      <c r="H279" s="180">
        <v>226</v>
      </c>
    </row>
    <row r="280" spans="1:8" ht="15.75" customHeight="1">
      <c r="A280" s="128">
        <v>72</v>
      </c>
      <c r="B280" s="132">
        <v>25</v>
      </c>
      <c r="C280" s="132">
        <v>6</v>
      </c>
      <c r="D280" s="176">
        <v>11</v>
      </c>
      <c r="E280" s="177">
        <v>3</v>
      </c>
      <c r="F280" s="177" t="str">
        <f>IFERROR(VLOOKUP(#REF!,#REF!,2,FALSE),"")</f>
        <v/>
      </c>
      <c r="G280" s="184" t="s">
        <v>77</v>
      </c>
      <c r="H280" s="178">
        <v>222</v>
      </c>
    </row>
    <row r="281" spans="1:8">
      <c r="A281" s="128">
        <v>102</v>
      </c>
      <c r="B281" s="132">
        <v>25</v>
      </c>
      <c r="C281" s="132">
        <v>7</v>
      </c>
      <c r="D281" s="176">
        <v>11</v>
      </c>
      <c r="E281" s="177">
        <v>5</v>
      </c>
      <c r="F281" s="177" t="str">
        <f>IFERROR(VLOOKUP(#REF!,#REF!,2,FALSE),"")</f>
        <v/>
      </c>
      <c r="G281" s="182" t="s">
        <v>71</v>
      </c>
      <c r="H281" s="180">
        <v>217</v>
      </c>
    </row>
    <row r="282" spans="1:8" ht="13.5" customHeight="1">
      <c r="A282" s="128">
        <v>103</v>
      </c>
      <c r="B282" s="132">
        <v>25</v>
      </c>
      <c r="C282" s="132">
        <v>7</v>
      </c>
      <c r="D282" s="176">
        <v>12</v>
      </c>
      <c r="E282" s="177">
        <v>6</v>
      </c>
      <c r="F282" s="177" t="str">
        <f>IFERROR(VLOOKUP(#REF!,#REF!,2,FALSE),"")</f>
        <v/>
      </c>
      <c r="G282" s="182" t="s">
        <v>71</v>
      </c>
      <c r="H282" s="180">
        <v>216</v>
      </c>
    </row>
    <row r="283" spans="1:8">
      <c r="A283" s="128">
        <v>157</v>
      </c>
      <c r="B283" s="132">
        <v>25</v>
      </c>
      <c r="C283" s="132">
        <v>9</v>
      </c>
      <c r="D283" s="176">
        <v>4</v>
      </c>
      <c r="E283" s="177">
        <v>4</v>
      </c>
      <c r="F283" s="177" t="str">
        <f>IFERROR(VLOOKUP(#REF!,#REF!,2,FALSE),"")</f>
        <v/>
      </c>
      <c r="G283" s="131" t="s">
        <v>73</v>
      </c>
      <c r="H283" s="178">
        <v>201</v>
      </c>
    </row>
    <row r="284" spans="1:8">
      <c r="A284" s="128">
        <v>311</v>
      </c>
      <c r="B284" s="132">
        <v>26</v>
      </c>
      <c r="C284" s="132">
        <v>2</v>
      </c>
      <c r="D284" s="176">
        <v>5</v>
      </c>
      <c r="E284" s="177">
        <v>4</v>
      </c>
      <c r="F284" s="177" t="str">
        <f>IFERROR(VLOOKUP(#REF!,#REF!,2,FALSE),"")</f>
        <v/>
      </c>
      <c r="G284" s="131" t="s">
        <v>71</v>
      </c>
      <c r="H284" s="178">
        <v>200</v>
      </c>
    </row>
    <row r="285" spans="1:8">
      <c r="A285" s="128">
        <v>271</v>
      </c>
      <c r="B285" s="132">
        <v>25</v>
      </c>
      <c r="C285" s="132">
        <v>12</v>
      </c>
      <c r="D285" s="176">
        <v>27</v>
      </c>
      <c r="E285" s="177">
        <v>6</v>
      </c>
      <c r="F285" s="177" t="str">
        <f>IFERROR(VLOOKUP(#REF!,#REF!,2,FALSE),"")</f>
        <v/>
      </c>
      <c r="G285" s="131" t="s">
        <v>72</v>
      </c>
      <c r="H285" s="178">
        <v>180</v>
      </c>
    </row>
    <row r="286" spans="1:8" ht="13.5" customHeight="1">
      <c r="A286" s="128">
        <v>305</v>
      </c>
      <c r="B286" s="132">
        <v>26</v>
      </c>
      <c r="C286" s="132">
        <v>1</v>
      </c>
      <c r="D286" s="176">
        <v>30</v>
      </c>
      <c r="E286" s="177">
        <v>5</v>
      </c>
      <c r="F286" s="177" t="str">
        <f>IFERROR(VLOOKUP(#REF!,#REF!,2,FALSE),"")</f>
        <v/>
      </c>
      <c r="G286" s="131" t="s">
        <v>72</v>
      </c>
      <c r="H286" s="178">
        <v>180</v>
      </c>
    </row>
    <row r="287" spans="1:8">
      <c r="A287" s="128">
        <v>168</v>
      </c>
      <c r="B287" s="132">
        <v>25</v>
      </c>
      <c r="C287" s="132">
        <v>9</v>
      </c>
      <c r="D287" s="176">
        <v>15</v>
      </c>
      <c r="E287" s="177">
        <v>1</v>
      </c>
      <c r="F287" s="177" t="str">
        <f>IFERROR(VLOOKUP(#REF!,#REF!,2,FALSE),"")</f>
        <v/>
      </c>
      <c r="G287" s="131" t="s">
        <v>77</v>
      </c>
      <c r="H287" s="178">
        <v>178</v>
      </c>
    </row>
    <row r="288" spans="1:8">
      <c r="A288" s="128">
        <v>2</v>
      </c>
      <c r="B288" s="132">
        <v>25</v>
      </c>
      <c r="C288" s="132">
        <v>4</v>
      </c>
      <c r="D288" s="185">
        <v>2</v>
      </c>
      <c r="E288" s="177">
        <v>3</v>
      </c>
      <c r="F288" s="177" t="str">
        <f>IFERROR(VLOOKUP(#REF!,#REF!,2,FALSE),"")</f>
        <v/>
      </c>
      <c r="G288" s="182" t="s">
        <v>79</v>
      </c>
      <c r="H288" s="186">
        <v>170</v>
      </c>
    </row>
    <row r="289" spans="1:8" ht="13.5" customHeight="1">
      <c r="A289" s="128">
        <v>318</v>
      </c>
      <c r="B289" s="132">
        <v>26</v>
      </c>
      <c r="C289" s="132">
        <v>2</v>
      </c>
      <c r="D289" s="176">
        <v>12</v>
      </c>
      <c r="E289" s="177">
        <v>4</v>
      </c>
      <c r="F289" s="177" t="str">
        <f>IFERROR(VLOOKUP(#REF!,#REF!,2,FALSE),"")</f>
        <v/>
      </c>
      <c r="G289" s="131" t="s">
        <v>71</v>
      </c>
      <c r="H289" s="178">
        <v>169</v>
      </c>
    </row>
    <row r="290" spans="1:8" ht="13.5" customHeight="1">
      <c r="A290" s="128">
        <v>354</v>
      </c>
      <c r="B290" s="132">
        <v>26</v>
      </c>
      <c r="C290" s="132">
        <v>3</v>
      </c>
      <c r="D290" s="176">
        <v>20</v>
      </c>
      <c r="E290" s="177">
        <v>5</v>
      </c>
      <c r="F290" s="177" t="str">
        <f>IFERROR(VLOOKUP(#REF!,#REF!,2,FALSE),"")</f>
        <v/>
      </c>
      <c r="G290" s="131" t="s">
        <v>79</v>
      </c>
      <c r="H290" s="178">
        <v>162</v>
      </c>
    </row>
    <row r="291" spans="1:8">
      <c r="A291" s="128">
        <v>317</v>
      </c>
      <c r="B291" s="132">
        <v>26</v>
      </c>
      <c r="C291" s="132">
        <v>2</v>
      </c>
      <c r="D291" s="176">
        <v>11</v>
      </c>
      <c r="E291" s="177">
        <v>3</v>
      </c>
      <c r="F291" s="177" t="str">
        <f>IFERROR(VLOOKUP(#REF!,#REF!,2,FALSE),"")</f>
        <v/>
      </c>
      <c r="G291" s="131" t="s">
        <v>103</v>
      </c>
      <c r="H291" s="178">
        <v>156</v>
      </c>
    </row>
    <row r="292" spans="1:8">
      <c r="A292" s="128">
        <v>188</v>
      </c>
      <c r="B292" s="132">
        <v>25</v>
      </c>
      <c r="C292" s="132">
        <v>10</v>
      </c>
      <c r="D292" s="176">
        <v>5</v>
      </c>
      <c r="E292" s="177">
        <v>7</v>
      </c>
      <c r="F292" s="177" t="str">
        <f>IFERROR(VLOOKUP(#REF!,#REF!,2,FALSE),"")</f>
        <v/>
      </c>
      <c r="G292" s="131" t="s">
        <v>79</v>
      </c>
      <c r="H292" s="178">
        <v>144</v>
      </c>
    </row>
    <row r="293" spans="1:8" ht="13.5" customHeight="1">
      <c r="A293" s="128">
        <v>336</v>
      </c>
      <c r="B293" s="132">
        <v>26</v>
      </c>
      <c r="C293" s="132">
        <v>3</v>
      </c>
      <c r="D293" s="176">
        <v>2</v>
      </c>
      <c r="E293" s="177">
        <v>1</v>
      </c>
      <c r="F293" s="177" t="str">
        <f>IFERROR(VLOOKUP(#REF!,#REF!,2,FALSE),"")</f>
        <v/>
      </c>
      <c r="G293" s="131" t="s">
        <v>79</v>
      </c>
      <c r="H293" s="178">
        <v>142</v>
      </c>
    </row>
    <row r="294" spans="1:8">
      <c r="A294" s="128">
        <v>262</v>
      </c>
      <c r="B294" s="132">
        <v>25</v>
      </c>
      <c r="C294" s="132">
        <v>12</v>
      </c>
      <c r="D294" s="176">
        <v>18</v>
      </c>
      <c r="E294" s="177">
        <v>4</v>
      </c>
      <c r="F294" s="177" t="str">
        <f>IFERROR(VLOOKUP(#REF!,#REF!,2,FALSE),"")</f>
        <v/>
      </c>
      <c r="G294" s="131" t="s">
        <v>73</v>
      </c>
      <c r="H294" s="178">
        <v>141</v>
      </c>
    </row>
    <row r="295" spans="1:8" ht="13.5" customHeight="1">
      <c r="A295" s="128">
        <v>199</v>
      </c>
      <c r="B295" s="132">
        <v>25</v>
      </c>
      <c r="C295" s="132">
        <v>10</v>
      </c>
      <c r="D295" s="176">
        <v>16</v>
      </c>
      <c r="E295" s="177">
        <v>4</v>
      </c>
      <c r="F295" s="177" t="str">
        <f>IFERROR(VLOOKUP(#REF!,#REF!,2,FALSE),"")</f>
        <v/>
      </c>
      <c r="G295" s="131" t="s">
        <v>78</v>
      </c>
      <c r="H295" s="178">
        <v>140</v>
      </c>
    </row>
    <row r="296" spans="1:8" ht="13.5" customHeight="1">
      <c r="A296" s="128">
        <v>339</v>
      </c>
      <c r="B296" s="132">
        <v>26</v>
      </c>
      <c r="C296" s="132">
        <v>3</v>
      </c>
      <c r="D296" s="176">
        <v>5</v>
      </c>
      <c r="E296" s="177">
        <v>4</v>
      </c>
      <c r="F296" s="177" t="str">
        <f>IFERROR(VLOOKUP(#REF!,#REF!,2,FALSE),"")</f>
        <v/>
      </c>
      <c r="G296" s="131" t="s">
        <v>79</v>
      </c>
      <c r="H296" s="178">
        <v>136</v>
      </c>
    </row>
    <row r="297" spans="1:8">
      <c r="A297" s="128">
        <v>284</v>
      </c>
      <c r="B297" s="132">
        <v>26</v>
      </c>
      <c r="C297" s="132">
        <v>1</v>
      </c>
      <c r="D297" s="176">
        <v>9</v>
      </c>
      <c r="E297" s="177">
        <v>5</v>
      </c>
      <c r="F297" s="177" t="str">
        <f>IFERROR(VLOOKUP(#REF!,#REF!,2,FALSE),"")</f>
        <v/>
      </c>
      <c r="G297" s="131" t="s">
        <v>76</v>
      </c>
      <c r="H297" s="178">
        <v>121</v>
      </c>
    </row>
    <row r="298" spans="1:8">
      <c r="A298" s="128">
        <v>185</v>
      </c>
      <c r="B298" s="132">
        <v>25</v>
      </c>
      <c r="C298" s="132">
        <v>10</v>
      </c>
      <c r="D298" s="176">
        <v>2</v>
      </c>
      <c r="E298" s="177">
        <v>4</v>
      </c>
      <c r="F298" s="177" t="str">
        <f>IFERROR(VLOOKUP(#REF!,#REF!,2,FALSE),"")</f>
        <v/>
      </c>
      <c r="G298" s="131" t="s">
        <v>79</v>
      </c>
      <c r="H298" s="178">
        <v>115</v>
      </c>
    </row>
    <row r="299" spans="1:8">
      <c r="A299" s="128">
        <v>21</v>
      </c>
      <c r="B299" s="132">
        <v>25</v>
      </c>
      <c r="C299" s="132">
        <v>4</v>
      </c>
      <c r="D299" s="185">
        <v>21</v>
      </c>
      <c r="E299" s="177">
        <v>1</v>
      </c>
      <c r="F299" s="177" t="str">
        <f>IFERROR(VLOOKUP(#REF!,#REF!,2,FALSE),"")</f>
        <v/>
      </c>
      <c r="G299" s="182" t="s">
        <v>79</v>
      </c>
      <c r="H299" s="186">
        <v>112</v>
      </c>
    </row>
    <row r="300" spans="1:8" ht="13.5" customHeight="1">
      <c r="A300" s="128">
        <v>87</v>
      </c>
      <c r="B300" s="132">
        <v>25</v>
      </c>
      <c r="C300" s="132">
        <v>6</v>
      </c>
      <c r="D300" s="176">
        <v>26</v>
      </c>
      <c r="E300" s="177">
        <v>4</v>
      </c>
      <c r="F300" s="177" t="str">
        <f>IFERROR(VLOOKUP(#REF!,#REF!,2,FALSE),"")</f>
        <v/>
      </c>
      <c r="G300" s="184" t="s">
        <v>74</v>
      </c>
      <c r="H300" s="178">
        <v>111</v>
      </c>
    </row>
    <row r="301" spans="1:8">
      <c r="A301" s="128">
        <v>310</v>
      </c>
      <c r="B301" s="132">
        <v>26</v>
      </c>
      <c r="C301" s="132">
        <v>2</v>
      </c>
      <c r="D301" s="176">
        <v>4</v>
      </c>
      <c r="E301" s="177">
        <v>3</v>
      </c>
      <c r="F301" s="177" t="str">
        <f>IFERROR(VLOOKUP(#REF!,#REF!,2,FALSE),"")</f>
        <v/>
      </c>
      <c r="G301" s="131" t="s">
        <v>82</v>
      </c>
      <c r="H301" s="178">
        <v>95</v>
      </c>
    </row>
    <row r="302" spans="1:8" ht="13.5" customHeight="1">
      <c r="A302" s="128">
        <v>203</v>
      </c>
      <c r="B302" s="132">
        <v>25</v>
      </c>
      <c r="C302" s="132">
        <v>10</v>
      </c>
      <c r="D302" s="176">
        <v>20</v>
      </c>
      <c r="E302" s="177">
        <v>1</v>
      </c>
      <c r="F302" s="177" t="str">
        <f>IFERROR(VLOOKUP(#REF!,#REF!,2,FALSE),"")</f>
        <v/>
      </c>
      <c r="G302" s="131" t="s">
        <v>79</v>
      </c>
      <c r="H302" s="178">
        <v>93</v>
      </c>
    </row>
    <row r="303" spans="1:8" ht="13.5" customHeight="1">
      <c r="A303" s="128">
        <v>74</v>
      </c>
      <c r="B303" s="132">
        <v>25</v>
      </c>
      <c r="C303" s="132">
        <v>6</v>
      </c>
      <c r="D303" s="176">
        <v>13</v>
      </c>
      <c r="E303" s="177">
        <v>5</v>
      </c>
      <c r="F303" s="177" t="str">
        <f>IFERROR(VLOOKUP(#REF!,#REF!,2,FALSE),"")</f>
        <v/>
      </c>
      <c r="G303" s="184" t="s">
        <v>79</v>
      </c>
      <c r="H303" s="178">
        <v>90</v>
      </c>
    </row>
    <row r="304" spans="1:8">
      <c r="A304" s="128">
        <v>321</v>
      </c>
      <c r="B304" s="132">
        <v>26</v>
      </c>
      <c r="C304" s="132">
        <v>2</v>
      </c>
      <c r="D304" s="176">
        <v>15</v>
      </c>
      <c r="E304" s="177">
        <v>7</v>
      </c>
      <c r="F304" s="177" t="str">
        <f>IFERROR(VLOOKUP(#REF!,#REF!,2,FALSE),"")</f>
        <v/>
      </c>
      <c r="G304" s="131" t="s">
        <v>77</v>
      </c>
      <c r="H304" s="178">
        <v>80</v>
      </c>
    </row>
    <row r="305" spans="1:8">
      <c r="A305" s="128">
        <v>290</v>
      </c>
      <c r="B305" s="132">
        <v>26</v>
      </c>
      <c r="C305" s="132">
        <v>1</v>
      </c>
      <c r="D305" s="176">
        <v>15</v>
      </c>
      <c r="E305" s="177">
        <v>4</v>
      </c>
      <c r="F305" s="177" t="str">
        <f>IFERROR(VLOOKUP(#REF!,#REF!,2,FALSE),"")</f>
        <v/>
      </c>
      <c r="G305" s="131" t="s">
        <v>76</v>
      </c>
      <c r="H305" s="178">
        <v>77</v>
      </c>
    </row>
    <row r="306" spans="1:8">
      <c r="A306" s="128">
        <v>264</v>
      </c>
      <c r="B306" s="132">
        <v>25</v>
      </c>
      <c r="C306" s="132">
        <v>12</v>
      </c>
      <c r="D306" s="176">
        <v>20</v>
      </c>
      <c r="E306" s="177">
        <v>6</v>
      </c>
      <c r="F306" s="177" t="str">
        <f>IFERROR(VLOOKUP(#REF!,#REF!,2,FALSE),"")</f>
        <v/>
      </c>
      <c r="G306" s="131" t="s">
        <v>104</v>
      </c>
      <c r="H306" s="178">
        <v>67</v>
      </c>
    </row>
    <row r="307" spans="1:8" ht="13.5" customHeight="1">
      <c r="A307" s="128">
        <v>347</v>
      </c>
      <c r="B307" s="132">
        <v>26</v>
      </c>
      <c r="C307" s="132">
        <v>3</v>
      </c>
      <c r="D307" s="176">
        <v>13</v>
      </c>
      <c r="E307" s="177">
        <v>5</v>
      </c>
      <c r="F307" s="177" t="str">
        <f>IFERROR(VLOOKUP(#REF!,#REF!,2,FALSE),"")</f>
        <v/>
      </c>
      <c r="G307" s="131" t="s">
        <v>79</v>
      </c>
      <c r="H307" s="178">
        <v>65</v>
      </c>
    </row>
    <row r="308" spans="1:8">
      <c r="A308" s="128">
        <v>263</v>
      </c>
      <c r="B308" s="132">
        <v>25</v>
      </c>
      <c r="C308" s="132">
        <v>12</v>
      </c>
      <c r="D308" s="176">
        <v>19</v>
      </c>
      <c r="E308" s="177">
        <v>5</v>
      </c>
      <c r="F308" s="177" t="str">
        <f>IFERROR(VLOOKUP(#REF!,#REF!,2,FALSE),"")</f>
        <v/>
      </c>
      <c r="G308" s="131" t="s">
        <v>79</v>
      </c>
      <c r="H308" s="178">
        <v>63</v>
      </c>
    </row>
    <row r="309" spans="1:8" ht="13.5" customHeight="1">
      <c r="A309" s="128">
        <v>209</v>
      </c>
      <c r="B309" s="132">
        <v>25</v>
      </c>
      <c r="C309" s="132">
        <v>10</v>
      </c>
      <c r="D309" s="176">
        <v>26</v>
      </c>
      <c r="E309" s="177">
        <v>7</v>
      </c>
      <c r="F309" s="177" t="str">
        <f>IFERROR(VLOOKUP(#REF!,#REF!,2,FALSE),"")</f>
        <v/>
      </c>
      <c r="G309" s="131" t="s">
        <v>79</v>
      </c>
      <c r="H309" s="178">
        <v>62</v>
      </c>
    </row>
    <row r="310" spans="1:8" ht="13.5" customHeight="1">
      <c r="A310" s="128">
        <v>254</v>
      </c>
      <c r="B310" s="132">
        <v>25</v>
      </c>
      <c r="C310" s="132">
        <v>12</v>
      </c>
      <c r="D310" s="176">
        <v>10</v>
      </c>
      <c r="E310" s="177">
        <v>3</v>
      </c>
      <c r="F310" s="177" t="str">
        <f>IFERROR(VLOOKUP(#REF!,#REF!,2,FALSE),"")</f>
        <v/>
      </c>
      <c r="G310" s="131" t="s">
        <v>78</v>
      </c>
      <c r="H310" s="178">
        <v>51</v>
      </c>
    </row>
    <row r="311" spans="1:8" ht="15.75" customHeight="1">
      <c r="A311" s="128">
        <v>158</v>
      </c>
      <c r="B311" s="132">
        <v>25</v>
      </c>
      <c r="C311" s="132">
        <v>9</v>
      </c>
      <c r="D311" s="176">
        <v>5</v>
      </c>
      <c r="E311" s="177">
        <v>5</v>
      </c>
      <c r="F311" s="177" t="str">
        <f>IFERROR(VLOOKUP(#REF!,#REF!,2,FALSE),"")</f>
        <v/>
      </c>
      <c r="G311" s="131" t="s">
        <v>79</v>
      </c>
      <c r="H311" s="178">
        <v>42</v>
      </c>
    </row>
    <row r="312" spans="1:8">
      <c r="A312" s="128">
        <v>169</v>
      </c>
      <c r="B312" s="132">
        <v>25</v>
      </c>
      <c r="C312" s="132">
        <v>9</v>
      </c>
      <c r="D312" s="176">
        <v>16</v>
      </c>
      <c r="E312" s="177">
        <v>2</v>
      </c>
      <c r="F312" s="177" t="str">
        <f>IFERROR(VLOOKUP(#REF!,#REF!,2,FALSE),"")</f>
        <v/>
      </c>
      <c r="G312" s="131" t="s">
        <v>77</v>
      </c>
      <c r="H312" s="178">
        <v>42</v>
      </c>
    </row>
    <row r="313" spans="1:8">
      <c r="A313" s="128">
        <v>314</v>
      </c>
      <c r="B313" s="132">
        <v>26</v>
      </c>
      <c r="C313" s="132">
        <v>2</v>
      </c>
      <c r="D313" s="176">
        <v>8</v>
      </c>
      <c r="E313" s="177">
        <v>7</v>
      </c>
      <c r="F313" s="177" t="str">
        <f>IFERROR(VLOOKUP(#REF!,#REF!,2,FALSE),"")</f>
        <v/>
      </c>
      <c r="G313" s="131" t="s">
        <v>103</v>
      </c>
      <c r="H313" s="178">
        <v>36</v>
      </c>
    </row>
    <row r="314" spans="1:8" ht="13.5" customHeight="1">
      <c r="A314" s="128">
        <v>320</v>
      </c>
      <c r="B314" s="132">
        <v>26</v>
      </c>
      <c r="C314" s="132">
        <v>2</v>
      </c>
      <c r="D314" s="176">
        <v>14</v>
      </c>
      <c r="E314" s="177">
        <v>6</v>
      </c>
      <c r="F314" s="177" t="str">
        <f>IFERROR(VLOOKUP(#REF!,#REF!,2,FALSE),"")</f>
        <v/>
      </c>
      <c r="G314" s="131" t="s">
        <v>103</v>
      </c>
      <c r="H314" s="178">
        <v>26</v>
      </c>
    </row>
    <row r="315" spans="1:8">
      <c r="A315" s="128">
        <v>3</v>
      </c>
      <c r="B315" s="132">
        <v>25</v>
      </c>
      <c r="C315" s="132">
        <v>4</v>
      </c>
      <c r="D315" s="185">
        <v>3</v>
      </c>
      <c r="E315" s="177">
        <v>4</v>
      </c>
      <c r="F315" s="177" t="str">
        <f>IFERROR(VLOOKUP(#REF!,#REF!,2,FALSE),"")</f>
        <v/>
      </c>
      <c r="G315" s="182" t="s">
        <v>79</v>
      </c>
      <c r="H315" s="186">
        <v>20</v>
      </c>
    </row>
    <row r="316" spans="1:8" ht="13.5" customHeight="1">
      <c r="A316" s="128">
        <v>315</v>
      </c>
      <c r="B316" s="132">
        <v>26</v>
      </c>
      <c r="C316" s="132">
        <v>2</v>
      </c>
      <c r="D316" s="176">
        <v>9</v>
      </c>
      <c r="E316" s="177">
        <v>1</v>
      </c>
      <c r="F316" s="177" t="s">
        <v>105</v>
      </c>
      <c r="G316" s="131" t="s">
        <v>103</v>
      </c>
      <c r="H316" s="178">
        <v>0</v>
      </c>
    </row>
    <row r="317" spans="1:8" ht="13.5" customHeight="1">
      <c r="A317" s="128">
        <v>1</v>
      </c>
      <c r="B317" s="132">
        <v>25</v>
      </c>
      <c r="C317" s="132">
        <v>4</v>
      </c>
      <c r="D317" s="185">
        <v>1</v>
      </c>
      <c r="E317" s="177">
        <v>2</v>
      </c>
      <c r="F317" s="177" t="s">
        <v>106</v>
      </c>
      <c r="G317" s="131"/>
      <c r="H317" s="178"/>
    </row>
    <row r="318" spans="1:8">
      <c r="A318" s="128">
        <v>8</v>
      </c>
      <c r="B318" s="132">
        <v>25</v>
      </c>
      <c r="C318" s="132">
        <v>4</v>
      </c>
      <c r="D318" s="185">
        <v>8</v>
      </c>
      <c r="E318" s="177">
        <v>2</v>
      </c>
      <c r="F318" s="177" t="s">
        <v>106</v>
      </c>
      <c r="G318" s="182"/>
      <c r="H318" s="186"/>
    </row>
    <row r="319" spans="1:8" ht="13.5" customHeight="1">
      <c r="A319" s="128">
        <v>15</v>
      </c>
      <c r="B319" s="132">
        <v>25</v>
      </c>
      <c r="C319" s="132">
        <v>4</v>
      </c>
      <c r="D319" s="185">
        <v>15</v>
      </c>
      <c r="E319" s="177">
        <v>2</v>
      </c>
      <c r="F319" s="177" t="s">
        <v>106</v>
      </c>
      <c r="G319" s="182"/>
      <c r="H319" s="186"/>
    </row>
    <row r="320" spans="1:8">
      <c r="A320" s="128">
        <v>22</v>
      </c>
      <c r="B320" s="132">
        <v>25</v>
      </c>
      <c r="C320" s="132">
        <v>4</v>
      </c>
      <c r="D320" s="185">
        <v>22</v>
      </c>
      <c r="E320" s="177">
        <v>2</v>
      </c>
      <c r="F320" s="177" t="s">
        <v>106</v>
      </c>
      <c r="G320" s="182"/>
      <c r="H320" s="186"/>
    </row>
    <row r="321" spans="1:8" ht="13.5" customHeight="1">
      <c r="A321" s="128">
        <v>37</v>
      </c>
      <c r="B321" s="132">
        <v>25</v>
      </c>
      <c r="C321" s="132">
        <v>5</v>
      </c>
      <c r="D321" s="176">
        <v>7</v>
      </c>
      <c r="E321" s="177">
        <v>3</v>
      </c>
      <c r="F321" s="177" t="s">
        <v>106</v>
      </c>
      <c r="G321" s="189"/>
      <c r="H321" s="189"/>
    </row>
    <row r="322" spans="1:8">
      <c r="A322" s="128">
        <v>43</v>
      </c>
      <c r="B322" s="132">
        <v>25</v>
      </c>
      <c r="C322" s="132">
        <v>5</v>
      </c>
      <c r="D322" s="176">
        <v>13</v>
      </c>
      <c r="E322" s="177">
        <v>2</v>
      </c>
      <c r="F322" s="177" t="s">
        <v>106</v>
      </c>
      <c r="G322" s="131"/>
      <c r="H322" s="178"/>
    </row>
    <row r="323" spans="1:8" ht="13.5" customHeight="1">
      <c r="A323" s="128">
        <v>50</v>
      </c>
      <c r="B323" s="132">
        <v>25</v>
      </c>
      <c r="C323" s="132">
        <v>5</v>
      </c>
      <c r="D323" s="176">
        <v>20</v>
      </c>
      <c r="E323" s="177">
        <v>2</v>
      </c>
      <c r="F323" s="177" t="s">
        <v>106</v>
      </c>
      <c r="G323" s="131"/>
      <c r="H323" s="178"/>
    </row>
    <row r="324" spans="1:8" ht="13.5" customHeight="1">
      <c r="A324" s="128">
        <v>57</v>
      </c>
      <c r="B324" s="132">
        <v>25</v>
      </c>
      <c r="C324" s="132">
        <v>5</v>
      </c>
      <c r="D324" s="176">
        <v>27</v>
      </c>
      <c r="E324" s="177">
        <v>2</v>
      </c>
      <c r="F324" s="177" t="s">
        <v>106</v>
      </c>
      <c r="G324" s="131"/>
      <c r="H324" s="178"/>
    </row>
    <row r="325" spans="1:8">
      <c r="A325" s="128">
        <v>64</v>
      </c>
      <c r="B325" s="132">
        <v>25</v>
      </c>
      <c r="C325" s="132">
        <v>6</v>
      </c>
      <c r="D325" s="176">
        <v>3</v>
      </c>
      <c r="E325" s="190">
        <v>2</v>
      </c>
      <c r="F325" s="177" t="s">
        <v>106</v>
      </c>
      <c r="G325" s="184"/>
      <c r="H325" s="178"/>
    </row>
    <row r="326" spans="1:8">
      <c r="A326" s="128">
        <v>71</v>
      </c>
      <c r="B326" s="132">
        <v>25</v>
      </c>
      <c r="C326" s="132">
        <v>6</v>
      </c>
      <c r="D326" s="176">
        <v>10</v>
      </c>
      <c r="E326" s="190">
        <v>2</v>
      </c>
      <c r="F326" s="177" t="s">
        <v>106</v>
      </c>
      <c r="G326" s="184"/>
      <c r="H326" s="178"/>
    </row>
    <row r="327" spans="1:8">
      <c r="A327" s="128">
        <v>78</v>
      </c>
      <c r="B327" s="132">
        <v>25</v>
      </c>
      <c r="C327" s="132">
        <v>6</v>
      </c>
      <c r="D327" s="176">
        <v>17</v>
      </c>
      <c r="E327" s="190">
        <v>2</v>
      </c>
      <c r="F327" s="177" t="s">
        <v>106</v>
      </c>
      <c r="G327" s="184"/>
      <c r="H327" s="178"/>
    </row>
    <row r="328" spans="1:8" ht="13.5" customHeight="1">
      <c r="A328" s="128">
        <v>85</v>
      </c>
      <c r="B328" s="132">
        <v>25</v>
      </c>
      <c r="C328" s="132">
        <v>6</v>
      </c>
      <c r="D328" s="176">
        <v>24</v>
      </c>
      <c r="E328" s="190">
        <v>2</v>
      </c>
      <c r="F328" s="177" t="s">
        <v>106</v>
      </c>
      <c r="G328" s="184"/>
      <c r="H328" s="178"/>
    </row>
    <row r="329" spans="1:8">
      <c r="A329" s="128">
        <v>92</v>
      </c>
      <c r="B329" s="132">
        <v>25</v>
      </c>
      <c r="C329" s="132">
        <v>7</v>
      </c>
      <c r="D329" s="176">
        <v>1</v>
      </c>
      <c r="E329" s="177">
        <v>2</v>
      </c>
      <c r="F329" s="177" t="s">
        <v>106</v>
      </c>
      <c r="G329" s="131"/>
      <c r="H329" s="178"/>
    </row>
    <row r="330" spans="1:8" ht="13.5" customHeight="1">
      <c r="A330" s="128">
        <v>99</v>
      </c>
      <c r="B330" s="132">
        <v>25</v>
      </c>
      <c r="C330" s="132">
        <v>7</v>
      </c>
      <c r="D330" s="176">
        <v>8</v>
      </c>
      <c r="E330" s="177">
        <v>2</v>
      </c>
      <c r="F330" s="177" t="s">
        <v>106</v>
      </c>
      <c r="G330" s="182"/>
      <c r="H330" s="180"/>
    </row>
    <row r="331" spans="1:8" ht="13.5" customHeight="1">
      <c r="A331" s="128">
        <v>107</v>
      </c>
      <c r="B331" s="132">
        <v>25</v>
      </c>
      <c r="C331" s="132">
        <v>7</v>
      </c>
      <c r="D331" s="176">
        <v>16</v>
      </c>
      <c r="E331" s="177">
        <v>3</v>
      </c>
      <c r="F331" s="177" t="s">
        <v>106</v>
      </c>
      <c r="G331" s="182"/>
      <c r="H331" s="180"/>
    </row>
    <row r="332" spans="1:8">
      <c r="A332" s="128">
        <v>113</v>
      </c>
      <c r="B332" s="132">
        <v>25</v>
      </c>
      <c r="C332" s="132">
        <v>7</v>
      </c>
      <c r="D332" s="176">
        <v>22</v>
      </c>
      <c r="E332" s="177">
        <v>2</v>
      </c>
      <c r="F332" s="177" t="s">
        <v>106</v>
      </c>
      <c r="G332" s="182"/>
      <c r="H332" s="180"/>
    </row>
    <row r="333" spans="1:8">
      <c r="A333" s="128">
        <v>120</v>
      </c>
      <c r="B333" s="132">
        <v>25</v>
      </c>
      <c r="C333" s="132">
        <v>7</v>
      </c>
      <c r="D333" s="176">
        <v>29</v>
      </c>
      <c r="E333" s="177">
        <v>2</v>
      </c>
      <c r="F333" s="177" t="s">
        <v>106</v>
      </c>
      <c r="G333" s="182"/>
      <c r="H333" s="180"/>
    </row>
    <row r="334" spans="1:8">
      <c r="A334" s="128">
        <v>127</v>
      </c>
      <c r="B334" s="132">
        <v>25</v>
      </c>
      <c r="C334" s="132">
        <v>8</v>
      </c>
      <c r="D334" s="176">
        <v>5</v>
      </c>
      <c r="E334" s="177">
        <v>2</v>
      </c>
      <c r="F334" s="177" t="s">
        <v>106</v>
      </c>
      <c r="G334" s="131"/>
      <c r="H334" s="178"/>
    </row>
    <row r="335" spans="1:8" ht="13.5" customHeight="1">
      <c r="A335" s="128">
        <v>141</v>
      </c>
      <c r="B335" s="132">
        <v>25</v>
      </c>
      <c r="C335" s="132">
        <v>8</v>
      </c>
      <c r="D335" s="176">
        <v>19</v>
      </c>
      <c r="E335" s="177">
        <v>2</v>
      </c>
      <c r="F335" s="177" t="s">
        <v>106</v>
      </c>
      <c r="G335" s="131"/>
      <c r="H335" s="178"/>
    </row>
    <row r="336" spans="1:8" ht="13.5" customHeight="1">
      <c r="A336" s="128">
        <v>148</v>
      </c>
      <c r="B336" s="132">
        <v>25</v>
      </c>
      <c r="C336" s="132">
        <v>8</v>
      </c>
      <c r="D336" s="176">
        <v>26</v>
      </c>
      <c r="E336" s="177">
        <v>2</v>
      </c>
      <c r="F336" s="177" t="s">
        <v>106</v>
      </c>
      <c r="G336" s="131"/>
      <c r="H336" s="178"/>
    </row>
    <row r="337" spans="1:8" ht="13.5" customHeight="1">
      <c r="A337" s="128">
        <v>155</v>
      </c>
      <c r="B337" s="132">
        <v>25</v>
      </c>
      <c r="C337" s="132">
        <v>9</v>
      </c>
      <c r="D337" s="176">
        <v>2</v>
      </c>
      <c r="E337" s="177">
        <v>2</v>
      </c>
      <c r="F337" s="177" t="s">
        <v>106</v>
      </c>
      <c r="G337" s="131"/>
      <c r="H337" s="178"/>
    </row>
    <row r="338" spans="1:8" ht="13.5" customHeight="1">
      <c r="A338" s="128">
        <v>162</v>
      </c>
      <c r="B338" s="132">
        <v>25</v>
      </c>
      <c r="C338" s="132">
        <v>9</v>
      </c>
      <c r="D338" s="176">
        <v>9</v>
      </c>
      <c r="E338" s="177">
        <v>2</v>
      </c>
      <c r="F338" s="177" t="s">
        <v>106</v>
      </c>
      <c r="G338" s="131"/>
      <c r="H338" s="178"/>
    </row>
    <row r="339" spans="1:8" ht="15.75" customHeight="1">
      <c r="A339" s="128">
        <v>170</v>
      </c>
      <c r="B339" s="132">
        <v>25</v>
      </c>
      <c r="C339" s="132">
        <v>9</v>
      </c>
      <c r="D339" s="176">
        <v>17</v>
      </c>
      <c r="E339" s="177">
        <v>3</v>
      </c>
      <c r="F339" s="177" t="s">
        <v>106</v>
      </c>
      <c r="G339" s="131"/>
      <c r="H339" s="178"/>
    </row>
    <row r="340" spans="1:8" ht="15.75" customHeight="1">
      <c r="A340" s="128">
        <v>177</v>
      </c>
      <c r="B340" s="132">
        <v>25</v>
      </c>
      <c r="C340" s="132">
        <v>9</v>
      </c>
      <c r="D340" s="176">
        <v>24</v>
      </c>
      <c r="E340" s="177">
        <v>3</v>
      </c>
      <c r="F340" s="177" t="s">
        <v>106</v>
      </c>
      <c r="G340" s="131"/>
      <c r="H340" s="178"/>
    </row>
    <row r="341" spans="1:8">
      <c r="A341" s="128">
        <v>183</v>
      </c>
      <c r="B341" s="132">
        <v>25</v>
      </c>
      <c r="C341" s="132">
        <v>9</v>
      </c>
      <c r="D341" s="176">
        <v>30</v>
      </c>
      <c r="E341" s="177">
        <v>2</v>
      </c>
      <c r="F341" s="177" t="s">
        <v>106</v>
      </c>
      <c r="G341" s="131"/>
      <c r="H341" s="178"/>
    </row>
    <row r="342" spans="1:8" ht="13.5" customHeight="1">
      <c r="A342" s="128">
        <v>190</v>
      </c>
      <c r="B342" s="132">
        <v>25</v>
      </c>
      <c r="C342" s="132">
        <v>10</v>
      </c>
      <c r="D342" s="176">
        <v>7</v>
      </c>
      <c r="E342" s="177">
        <v>2</v>
      </c>
      <c r="F342" s="177" t="s">
        <v>106</v>
      </c>
      <c r="G342" s="131"/>
      <c r="H342" s="178"/>
    </row>
    <row r="343" spans="1:8" ht="13.5" customHeight="1">
      <c r="A343" s="128">
        <v>198</v>
      </c>
      <c r="B343" s="132">
        <v>25</v>
      </c>
      <c r="C343" s="132">
        <v>10</v>
      </c>
      <c r="D343" s="176">
        <v>15</v>
      </c>
      <c r="E343" s="177">
        <v>3</v>
      </c>
      <c r="F343" s="177" t="s">
        <v>106</v>
      </c>
      <c r="G343" s="131"/>
      <c r="H343" s="178"/>
    </row>
    <row r="344" spans="1:8">
      <c r="A344" s="128">
        <v>204</v>
      </c>
      <c r="B344" s="132">
        <v>25</v>
      </c>
      <c r="C344" s="132">
        <v>10</v>
      </c>
      <c r="D344" s="176">
        <v>21</v>
      </c>
      <c r="E344" s="177">
        <v>2</v>
      </c>
      <c r="F344" s="177" t="s">
        <v>106</v>
      </c>
      <c r="G344" s="131"/>
      <c r="H344" s="178"/>
    </row>
    <row r="345" spans="1:8" ht="13.5" customHeight="1">
      <c r="A345" s="128">
        <v>211</v>
      </c>
      <c r="B345" s="132">
        <v>25</v>
      </c>
      <c r="C345" s="132">
        <v>10</v>
      </c>
      <c r="D345" s="176">
        <v>28</v>
      </c>
      <c r="E345" s="177">
        <v>2</v>
      </c>
      <c r="F345" s="177" t="s">
        <v>106</v>
      </c>
      <c r="G345" s="131"/>
      <c r="H345" s="178"/>
    </row>
    <row r="346" spans="1:8">
      <c r="A346" s="128">
        <v>219</v>
      </c>
      <c r="B346" s="132">
        <v>25</v>
      </c>
      <c r="C346" s="132">
        <v>11</v>
      </c>
      <c r="D346" s="176">
        <v>5</v>
      </c>
      <c r="E346" s="177">
        <v>3</v>
      </c>
      <c r="F346" s="177" t="s">
        <v>106</v>
      </c>
      <c r="G346" s="181"/>
      <c r="H346" s="178"/>
    </row>
    <row r="347" spans="1:8">
      <c r="A347" s="128">
        <v>225</v>
      </c>
      <c r="B347" s="132">
        <v>25</v>
      </c>
      <c r="C347" s="132">
        <v>11</v>
      </c>
      <c r="D347" s="176">
        <v>11</v>
      </c>
      <c r="E347" s="177">
        <v>2</v>
      </c>
      <c r="F347" s="177" t="s">
        <v>106</v>
      </c>
      <c r="G347" s="181"/>
      <c r="H347" s="178"/>
    </row>
    <row r="348" spans="1:8">
      <c r="A348" s="128">
        <v>232</v>
      </c>
      <c r="B348" s="132">
        <v>25</v>
      </c>
      <c r="C348" s="132">
        <v>11</v>
      </c>
      <c r="D348" s="176">
        <v>18</v>
      </c>
      <c r="E348" s="177">
        <v>2</v>
      </c>
      <c r="F348" s="177" t="s">
        <v>106</v>
      </c>
      <c r="G348" s="181"/>
      <c r="H348" s="178"/>
    </row>
    <row r="349" spans="1:8" ht="13.5" customHeight="1">
      <c r="A349" s="128">
        <v>239</v>
      </c>
      <c r="B349" s="132">
        <v>25</v>
      </c>
      <c r="C349" s="132">
        <v>11</v>
      </c>
      <c r="D349" s="176">
        <v>25</v>
      </c>
      <c r="E349" s="177">
        <v>2</v>
      </c>
      <c r="F349" s="177" t="s">
        <v>106</v>
      </c>
      <c r="G349" s="181"/>
      <c r="H349" s="178"/>
    </row>
    <row r="350" spans="1:8" ht="13.5" customHeight="1">
      <c r="A350" s="128">
        <v>246</v>
      </c>
      <c r="B350" s="132">
        <v>25</v>
      </c>
      <c r="C350" s="132">
        <v>12</v>
      </c>
      <c r="D350" s="176">
        <v>2</v>
      </c>
      <c r="E350" s="177">
        <v>2</v>
      </c>
      <c r="F350" s="177" t="s">
        <v>106</v>
      </c>
      <c r="G350" s="131"/>
      <c r="H350" s="178"/>
    </row>
    <row r="351" spans="1:8">
      <c r="A351" s="128">
        <v>253</v>
      </c>
      <c r="B351" s="132">
        <v>25</v>
      </c>
      <c r="C351" s="132">
        <v>12</v>
      </c>
      <c r="D351" s="176">
        <v>9</v>
      </c>
      <c r="E351" s="177">
        <v>2</v>
      </c>
      <c r="F351" s="177" t="s">
        <v>106</v>
      </c>
      <c r="G351" s="131"/>
      <c r="H351" s="178"/>
    </row>
    <row r="352" spans="1:8" ht="13.5" customHeight="1">
      <c r="A352" s="128">
        <v>260</v>
      </c>
      <c r="B352" s="132">
        <v>25</v>
      </c>
      <c r="C352" s="132">
        <v>12</v>
      </c>
      <c r="D352" s="176">
        <v>16</v>
      </c>
      <c r="E352" s="177">
        <v>2</v>
      </c>
      <c r="F352" s="177" t="s">
        <v>106</v>
      </c>
      <c r="G352" s="131"/>
      <c r="H352" s="178"/>
    </row>
    <row r="353" spans="1:8">
      <c r="A353" s="128">
        <v>268</v>
      </c>
      <c r="B353" s="132">
        <v>25</v>
      </c>
      <c r="C353" s="132">
        <v>12</v>
      </c>
      <c r="D353" s="176">
        <v>24</v>
      </c>
      <c r="E353" s="177">
        <v>3</v>
      </c>
      <c r="F353" s="177" t="s">
        <v>106</v>
      </c>
      <c r="G353" s="131"/>
      <c r="H353" s="178"/>
    </row>
    <row r="354" spans="1:8">
      <c r="A354" s="128">
        <v>273</v>
      </c>
      <c r="B354" s="132">
        <v>25</v>
      </c>
      <c r="C354" s="132">
        <v>12</v>
      </c>
      <c r="D354" s="176">
        <v>29</v>
      </c>
      <c r="E354" s="177">
        <v>1</v>
      </c>
      <c r="F354" s="177" t="s">
        <v>106</v>
      </c>
      <c r="G354" s="131"/>
      <c r="H354" s="178"/>
    </row>
    <row r="355" spans="1:8">
      <c r="A355" s="128">
        <v>274</v>
      </c>
      <c r="B355" s="132">
        <v>25</v>
      </c>
      <c r="C355" s="132">
        <v>12</v>
      </c>
      <c r="D355" s="176">
        <v>30</v>
      </c>
      <c r="E355" s="177">
        <v>2</v>
      </c>
      <c r="F355" s="177" t="s">
        <v>106</v>
      </c>
      <c r="G355" s="131"/>
      <c r="H355" s="178"/>
    </row>
    <row r="356" spans="1:8" ht="13.5" customHeight="1">
      <c r="A356" s="128">
        <v>275</v>
      </c>
      <c r="B356" s="132">
        <v>25</v>
      </c>
      <c r="C356" s="132">
        <v>12</v>
      </c>
      <c r="D356" s="176">
        <v>31</v>
      </c>
      <c r="E356" s="177">
        <v>3</v>
      </c>
      <c r="F356" s="177" t="s">
        <v>106</v>
      </c>
      <c r="G356" s="131"/>
      <c r="H356" s="178"/>
    </row>
    <row r="357" spans="1:8">
      <c r="A357" s="128">
        <v>276</v>
      </c>
      <c r="B357" s="132">
        <v>26</v>
      </c>
      <c r="C357" s="132">
        <v>1</v>
      </c>
      <c r="D357" s="176">
        <v>1</v>
      </c>
      <c r="E357" s="177">
        <v>4</v>
      </c>
      <c r="F357" s="177" t="s">
        <v>106</v>
      </c>
      <c r="G357" s="131"/>
      <c r="H357" s="178"/>
    </row>
    <row r="358" spans="1:8">
      <c r="A358" s="128">
        <v>281</v>
      </c>
      <c r="B358" s="132">
        <v>26</v>
      </c>
      <c r="C358" s="132">
        <v>1</v>
      </c>
      <c r="D358" s="176">
        <v>6</v>
      </c>
      <c r="E358" s="177">
        <v>2</v>
      </c>
      <c r="F358" s="177" t="s">
        <v>106</v>
      </c>
      <c r="G358" s="131"/>
      <c r="H358" s="178"/>
    </row>
    <row r="359" spans="1:8" ht="13.5" customHeight="1">
      <c r="A359" s="128">
        <v>289</v>
      </c>
      <c r="B359" s="132">
        <v>26</v>
      </c>
      <c r="C359" s="132">
        <v>1</v>
      </c>
      <c r="D359" s="176">
        <v>14</v>
      </c>
      <c r="E359" s="177">
        <v>3</v>
      </c>
      <c r="F359" s="177" t="s">
        <v>106</v>
      </c>
      <c r="G359" s="131"/>
      <c r="H359" s="178"/>
    </row>
    <row r="360" spans="1:8">
      <c r="A360" s="128">
        <v>295</v>
      </c>
      <c r="B360" s="132">
        <v>26</v>
      </c>
      <c r="C360" s="132">
        <v>1</v>
      </c>
      <c r="D360" s="176">
        <v>20</v>
      </c>
      <c r="E360" s="177">
        <v>2</v>
      </c>
      <c r="F360" s="177" t="s">
        <v>106</v>
      </c>
      <c r="G360" s="131"/>
      <c r="H360" s="178"/>
    </row>
    <row r="361" spans="1:8">
      <c r="A361" s="128">
        <v>302</v>
      </c>
      <c r="B361" s="132">
        <v>26</v>
      </c>
      <c r="C361" s="132">
        <v>1</v>
      </c>
      <c r="D361" s="176">
        <v>27</v>
      </c>
      <c r="E361" s="177">
        <v>2</v>
      </c>
      <c r="F361" s="177" t="s">
        <v>106</v>
      </c>
      <c r="G361" s="131"/>
      <c r="H361" s="178"/>
    </row>
    <row r="362" spans="1:8">
      <c r="A362" s="128">
        <v>309</v>
      </c>
      <c r="B362" s="132">
        <v>26</v>
      </c>
      <c r="C362" s="132">
        <v>2</v>
      </c>
      <c r="D362" s="176">
        <v>3</v>
      </c>
      <c r="E362" s="177">
        <v>2</v>
      </c>
      <c r="F362" s="177" t="s">
        <v>106</v>
      </c>
      <c r="G362" s="131"/>
      <c r="H362" s="178"/>
    </row>
    <row r="363" spans="1:8" ht="13.5" customHeight="1">
      <c r="A363" s="128">
        <v>316</v>
      </c>
      <c r="B363" s="132">
        <v>26</v>
      </c>
      <c r="C363" s="132">
        <v>2</v>
      </c>
      <c r="D363" s="176">
        <v>10</v>
      </c>
      <c r="E363" s="177">
        <v>2</v>
      </c>
      <c r="F363" s="177" t="s">
        <v>106</v>
      </c>
      <c r="G363" s="131"/>
      <c r="H363" s="178"/>
    </row>
    <row r="364" spans="1:8" ht="13.5" customHeight="1">
      <c r="A364" s="128">
        <v>323</v>
      </c>
      <c r="B364" s="132">
        <v>26</v>
      </c>
      <c r="C364" s="132">
        <v>2</v>
      </c>
      <c r="D364" s="176">
        <v>17</v>
      </c>
      <c r="E364" s="177">
        <v>2</v>
      </c>
      <c r="F364" s="177" t="s">
        <v>106</v>
      </c>
      <c r="G364" s="131"/>
      <c r="H364" s="178"/>
    </row>
    <row r="365" spans="1:8">
      <c r="A365" s="128">
        <v>330</v>
      </c>
      <c r="B365" s="132">
        <v>26</v>
      </c>
      <c r="C365" s="132">
        <v>2</v>
      </c>
      <c r="D365" s="176">
        <v>24</v>
      </c>
      <c r="E365" s="177">
        <v>2</v>
      </c>
      <c r="F365" s="177" t="s">
        <v>106</v>
      </c>
      <c r="G365" s="131"/>
      <c r="H365" s="178"/>
    </row>
    <row r="366" spans="1:8" ht="13.5" customHeight="1">
      <c r="A366" s="128">
        <v>337</v>
      </c>
      <c r="B366" s="132">
        <v>26</v>
      </c>
      <c r="C366" s="132">
        <v>3</v>
      </c>
      <c r="D366" s="176">
        <v>3</v>
      </c>
      <c r="E366" s="177">
        <v>2</v>
      </c>
      <c r="F366" s="177" t="s">
        <v>106</v>
      </c>
      <c r="G366" s="131"/>
      <c r="H366" s="178"/>
    </row>
    <row r="367" spans="1:8">
      <c r="A367" s="128">
        <v>344</v>
      </c>
      <c r="B367" s="132">
        <v>26</v>
      </c>
      <c r="C367" s="132">
        <v>3</v>
      </c>
      <c r="D367" s="176">
        <v>10</v>
      </c>
      <c r="E367" s="177">
        <v>2</v>
      </c>
      <c r="F367" s="177" t="s">
        <v>106</v>
      </c>
      <c r="G367" s="131"/>
      <c r="H367" s="178"/>
    </row>
    <row r="368" spans="1:8">
      <c r="A368" s="128">
        <v>351</v>
      </c>
      <c r="B368" s="132">
        <v>26</v>
      </c>
      <c r="C368" s="132">
        <v>3</v>
      </c>
      <c r="D368" s="176">
        <v>17</v>
      </c>
      <c r="E368" s="177">
        <v>2</v>
      </c>
      <c r="F368" s="177" t="s">
        <v>106</v>
      </c>
      <c r="G368" s="131"/>
      <c r="H368" s="178"/>
    </row>
    <row r="369" spans="1:8">
      <c r="A369" s="128">
        <v>358</v>
      </c>
      <c r="B369" s="132">
        <v>26</v>
      </c>
      <c r="C369" s="132">
        <v>3</v>
      </c>
      <c r="D369" s="176">
        <v>24</v>
      </c>
      <c r="E369" s="177">
        <v>2</v>
      </c>
      <c r="F369" s="177" t="s">
        <v>106</v>
      </c>
      <c r="G369" s="131"/>
      <c r="H369" s="178"/>
    </row>
    <row r="370" spans="1:8">
      <c r="D370" s="191"/>
      <c r="E370" s="192"/>
      <c r="F370" s="192"/>
    </row>
    <row r="371" spans="1:8">
      <c r="D371" s="191"/>
      <c r="E371" s="192"/>
      <c r="F371" s="192"/>
    </row>
  </sheetData>
  <phoneticPr fontId="34"/>
  <conditionalFormatting sqref="D34:E65">
    <cfRule type="expression" dxfId="12" priority="5">
      <formula>G34="祭日"</formula>
    </cfRule>
    <cfRule type="expression" dxfId="11" priority="6">
      <formula>WEEKDAY(#REF!)=1</formula>
    </cfRule>
    <cfRule type="expression" dxfId="10" priority="7">
      <formula>WEEKDAY(#REF!)=7</formula>
    </cfRule>
  </conditionalFormatting>
  <conditionalFormatting sqref="D66:E95">
    <cfRule type="expression" dxfId="9" priority="8">
      <formula>WEEKDAY(#REF!)=1</formula>
    </cfRule>
  </conditionalFormatting>
  <conditionalFormatting sqref="D66:E157">
    <cfRule type="expression" dxfId="8" priority="9">
      <formula>WEEKDAY(#REF!)=7</formula>
    </cfRule>
  </conditionalFormatting>
  <conditionalFormatting sqref="D96:E157">
    <cfRule type="expression" dxfId="7" priority="11">
      <formula>WEEKDAY(#REF!)=1</formula>
    </cfRule>
  </conditionalFormatting>
  <conditionalFormatting sqref="D96:E369">
    <cfRule type="expression" dxfId="6" priority="12">
      <formula>G96="祭日"</formula>
    </cfRule>
  </conditionalFormatting>
  <conditionalFormatting sqref="D158:E369">
    <cfRule type="expression" dxfId="5" priority="13">
      <formula>WEEKDAY(#REF!)=1</formula>
    </cfRule>
    <cfRule type="expression" dxfId="4" priority="15">
      <formula>WEEKDAY(#REF!)=7</formula>
    </cfRule>
  </conditionalFormatting>
  <conditionalFormatting sqref="E4:E33 D34:E156 D158:E369">
    <cfRule type="expression" dxfId="3" priority="1">
      <formula>OR(COUNTIF(#REF!,#REF!)&gt;0,WEEKDAY(#REF!)=1)</formula>
    </cfRule>
  </conditionalFormatting>
  <conditionalFormatting sqref="E4:E33">
    <cfRule type="expression" dxfId="2" priority="2">
      <formula>H4="祭日"</formula>
    </cfRule>
    <cfRule type="expression" dxfId="1" priority="3">
      <formula>WEEKDAY(#REF!,1)=1</formula>
    </cfRule>
    <cfRule type="expression" dxfId="0" priority="4">
      <formula>WEEKDAY(#REF!,1)=7</formula>
    </cfRule>
  </conditionalFormatting>
  <pageMargins left="1.1811023622047245" right="0.59055118110236227" top="0.59055118110236227" bottom="0.59055118110236227" header="0.51181102362204722" footer="0.51181102362204722"/>
  <pageSetup paperSize="9" orientation="landscape" cellComments="asDisplayed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tabColor rgb="FFFFFF00"/>
  </sheetPr>
  <dimension ref="A1:U168"/>
  <sheetViews>
    <sheetView showGridLines="0" tabSelected="1" view="pageBreakPreview" zoomScale="85" zoomScaleNormal="100" zoomScaleSheetLayoutView="85" workbookViewId="0">
      <selection activeCell="AA28" sqref="AA28"/>
    </sheetView>
  </sheetViews>
  <sheetFormatPr defaultColWidth="8.875" defaultRowHeight="14.25"/>
  <cols>
    <col min="1" max="7" width="6.625" style="54" customWidth="1"/>
    <col min="8" max="9" width="7" style="54" customWidth="1"/>
    <col min="10" max="10" width="8.125" style="54" customWidth="1"/>
    <col min="11" max="12" width="8.875" style="54"/>
    <col min="13" max="13" width="5.25" style="54" customWidth="1"/>
    <col min="14" max="14" width="5.875" style="54" hidden="1" customWidth="1"/>
    <col min="15" max="15" width="0" style="110" hidden="1" customWidth="1"/>
    <col min="16" max="16" width="0" style="111" hidden="1" customWidth="1"/>
    <col min="17" max="21" width="0" style="110" hidden="1" customWidth="1"/>
    <col min="22" max="23" width="0" style="54" hidden="1" customWidth="1"/>
    <col min="24" max="16384" width="8.875" style="54"/>
  </cols>
  <sheetData>
    <row r="1" spans="1:19" ht="24">
      <c r="A1" s="390">
        <v>2025</v>
      </c>
      <c r="B1" s="390"/>
      <c r="C1" s="54" t="s">
        <v>164</v>
      </c>
    </row>
    <row r="2" spans="1:19" ht="17.25">
      <c r="A2" s="64"/>
      <c r="F2" s="293"/>
    </row>
    <row r="3" spans="1:19">
      <c r="A3" s="54">
        <v>4</v>
      </c>
      <c r="B3" s="54" t="s">
        <v>129</v>
      </c>
      <c r="R3" s="110" t="s">
        <v>130</v>
      </c>
      <c r="S3" s="110" t="s">
        <v>131</v>
      </c>
    </row>
    <row r="4" spans="1:19">
      <c r="A4" s="56" t="s">
        <v>34</v>
      </c>
      <c r="B4" s="56" t="s">
        <v>33</v>
      </c>
      <c r="C4" s="56" t="s">
        <v>32</v>
      </c>
      <c r="D4" s="56" t="s">
        <v>31</v>
      </c>
      <c r="E4" s="56" t="s">
        <v>30</v>
      </c>
      <c r="F4" s="62" t="s">
        <v>29</v>
      </c>
      <c r="G4" s="61" t="s">
        <v>23</v>
      </c>
      <c r="I4" s="54" t="s">
        <v>35</v>
      </c>
      <c r="J4" s="54">
        <v>30</v>
      </c>
      <c r="L4" s="1" t="s">
        <v>123</v>
      </c>
      <c r="M4" s="1" t="s">
        <v>124</v>
      </c>
      <c r="O4" s="110" t="s">
        <v>91</v>
      </c>
      <c r="P4" s="111" t="s">
        <v>92</v>
      </c>
      <c r="R4" s="284">
        <f>DATE(A1,A3,1)</f>
        <v>45748</v>
      </c>
      <c r="S4" s="110">
        <f>WEEKDAY(R4,1)</f>
        <v>3</v>
      </c>
    </row>
    <row r="5" spans="1:19">
      <c r="A5" s="349">
        <f>R4-(S4-2)</f>
        <v>45747</v>
      </c>
      <c r="B5" s="286">
        <f>A5+1</f>
        <v>45748</v>
      </c>
      <c r="C5" s="286">
        <f t="shared" ref="C5:G5" si="0">B5+1</f>
        <v>45749</v>
      </c>
      <c r="D5" s="286">
        <f t="shared" si="0"/>
        <v>45750</v>
      </c>
      <c r="E5" s="286">
        <f t="shared" si="0"/>
        <v>45751</v>
      </c>
      <c r="F5" s="291">
        <f t="shared" si="0"/>
        <v>45752</v>
      </c>
      <c r="G5" s="289">
        <f t="shared" si="0"/>
        <v>45753</v>
      </c>
      <c r="I5" s="60" t="s">
        <v>27</v>
      </c>
      <c r="J5" s="55">
        <v>4</v>
      </c>
      <c r="L5" s="264" t="s">
        <v>125</v>
      </c>
      <c r="M5" s="113">
        <f>COUNTIF(A$5:G$14,"15人")</f>
        <v>0</v>
      </c>
      <c r="O5" s="110">
        <f>SUM(J5:J12)</f>
        <v>30</v>
      </c>
      <c r="P5" s="111" t="str">
        <f>IF(J4=O5,"○","×")</f>
        <v>○</v>
      </c>
    </row>
    <row r="6" spans="1:19">
      <c r="A6" s="345"/>
      <c r="B6" s="253" t="s">
        <v>121</v>
      </c>
      <c r="C6" s="288"/>
      <c r="D6" s="253" t="s">
        <v>121</v>
      </c>
      <c r="E6" s="253" t="s">
        <v>121</v>
      </c>
      <c r="F6" s="257" t="s">
        <v>126</v>
      </c>
      <c r="G6" s="270" t="s">
        <v>126</v>
      </c>
      <c r="I6" s="59" t="s">
        <v>26</v>
      </c>
      <c r="J6" s="55">
        <v>4</v>
      </c>
      <c r="L6" s="264" t="s">
        <v>165</v>
      </c>
      <c r="M6" s="113">
        <f>COUNTIF(A$5:G$14,"13人")</f>
        <v>0</v>
      </c>
    </row>
    <row r="7" spans="1:19">
      <c r="A7" s="285">
        <f>G5+1</f>
        <v>45754</v>
      </c>
      <c r="B7" s="285">
        <f>A7+1</f>
        <v>45755</v>
      </c>
      <c r="C7" s="285">
        <f t="shared" ref="C7:G7" si="1">B7+1</f>
        <v>45756</v>
      </c>
      <c r="D7" s="285">
        <f t="shared" si="1"/>
        <v>45757</v>
      </c>
      <c r="E7" s="285">
        <f t="shared" si="1"/>
        <v>45758</v>
      </c>
      <c r="F7" s="292">
        <f t="shared" si="1"/>
        <v>45759</v>
      </c>
      <c r="G7" s="290">
        <f t="shared" si="1"/>
        <v>45760</v>
      </c>
      <c r="I7" s="58" t="s">
        <v>25</v>
      </c>
      <c r="J7" s="55">
        <v>1</v>
      </c>
      <c r="L7" s="264" t="s">
        <v>128</v>
      </c>
      <c r="M7" s="113">
        <f>COUNTIF(A$5:G$14,"11人")</f>
        <v>2</v>
      </c>
    </row>
    <row r="8" spans="1:19">
      <c r="A8" s="253" t="s">
        <v>121</v>
      </c>
      <c r="B8" s="253" t="s">
        <v>121</v>
      </c>
      <c r="C8" s="288"/>
      <c r="D8" s="253" t="s">
        <v>121</v>
      </c>
      <c r="E8" s="253" t="s">
        <v>121</v>
      </c>
      <c r="F8" s="257" t="s">
        <v>126</v>
      </c>
      <c r="G8" s="270" t="s">
        <v>126</v>
      </c>
      <c r="I8" s="356" t="s">
        <v>28</v>
      </c>
      <c r="J8" s="55">
        <v>5</v>
      </c>
      <c r="L8" s="264" t="s">
        <v>126</v>
      </c>
      <c r="M8" s="113">
        <f>COUNTIF(A$5:G$14,"9人")</f>
        <v>8</v>
      </c>
    </row>
    <row r="9" spans="1:19">
      <c r="A9" s="286">
        <f>G7+1</f>
        <v>45761</v>
      </c>
      <c r="B9" s="286">
        <f>A9+1</f>
        <v>45762</v>
      </c>
      <c r="C9" s="286">
        <f t="shared" ref="C9:G9" si="2">B9+1</f>
        <v>45763</v>
      </c>
      <c r="D9" s="286">
        <f t="shared" si="2"/>
        <v>45764</v>
      </c>
      <c r="E9" s="286">
        <f t="shared" si="2"/>
        <v>45765</v>
      </c>
      <c r="F9" s="291">
        <f t="shared" si="2"/>
        <v>45766</v>
      </c>
      <c r="G9" s="289">
        <f t="shared" si="2"/>
        <v>45767</v>
      </c>
      <c r="I9" s="55" t="s">
        <v>24</v>
      </c>
      <c r="J9" s="55">
        <f>J4-J5-J6-J7-J8</f>
        <v>16</v>
      </c>
      <c r="L9" s="264" t="s">
        <v>121</v>
      </c>
      <c r="M9" s="113">
        <f>COUNTIF(A$5:G$14,"7人")</f>
        <v>15</v>
      </c>
    </row>
    <row r="10" spans="1:19" ht="15" thickBot="1">
      <c r="A10" s="253" t="s">
        <v>121</v>
      </c>
      <c r="B10" s="253" t="s">
        <v>121</v>
      </c>
      <c r="C10" s="288"/>
      <c r="D10" s="253" t="s">
        <v>121</v>
      </c>
      <c r="E10" s="253" t="s">
        <v>121</v>
      </c>
      <c r="F10" s="257" t="s">
        <v>126</v>
      </c>
      <c r="G10" s="270" t="s">
        <v>126</v>
      </c>
      <c r="L10" s="266" t="s">
        <v>122</v>
      </c>
      <c r="M10" s="267">
        <f>COUNTIF(A$5:G$14,"5人")</f>
        <v>0</v>
      </c>
    </row>
    <row r="11" spans="1:19" ht="15" thickTop="1">
      <c r="A11" s="286">
        <f>G9+1</f>
        <v>45768</v>
      </c>
      <c r="B11" s="286">
        <f>A11+1</f>
        <v>45769</v>
      </c>
      <c r="C11" s="286">
        <f t="shared" ref="C11:G11" si="3">B11+1</f>
        <v>45770</v>
      </c>
      <c r="D11" s="286">
        <f t="shared" si="3"/>
        <v>45771</v>
      </c>
      <c r="E11" s="286">
        <f t="shared" si="3"/>
        <v>45772</v>
      </c>
      <c r="F11" s="291">
        <f t="shared" si="3"/>
        <v>45773</v>
      </c>
      <c r="G11" s="289">
        <f t="shared" si="3"/>
        <v>45774</v>
      </c>
      <c r="L11" s="265" t="s">
        <v>36</v>
      </c>
      <c r="M11" s="265">
        <f>SUM(M5:M10)</f>
        <v>25</v>
      </c>
    </row>
    <row r="12" spans="1:19">
      <c r="A12" s="253" t="s">
        <v>121</v>
      </c>
      <c r="B12" s="253" t="s">
        <v>121</v>
      </c>
      <c r="C12" s="295"/>
      <c r="D12" s="253" t="s">
        <v>121</v>
      </c>
      <c r="E12" s="253" t="s">
        <v>121</v>
      </c>
      <c r="F12" s="257" t="s">
        <v>126</v>
      </c>
      <c r="G12" s="270" t="s">
        <v>128</v>
      </c>
      <c r="I12" s="263"/>
    </row>
    <row r="13" spans="1:19">
      <c r="A13" s="286">
        <f>G11+1</f>
        <v>45775</v>
      </c>
      <c r="B13" s="289">
        <f>A13+1</f>
        <v>45776</v>
      </c>
      <c r="C13" s="326">
        <f t="shared" ref="C13:G13" si="4">B13+1</f>
        <v>45777</v>
      </c>
      <c r="D13" s="349">
        <f t="shared" ref="D13" si="5">C13+1</f>
        <v>45778</v>
      </c>
      <c r="E13" s="349">
        <f t="shared" ref="E13" si="6">D13+1</f>
        <v>45779</v>
      </c>
      <c r="F13" s="350">
        <f t="shared" si="4"/>
        <v>45780</v>
      </c>
      <c r="G13" s="351">
        <f t="shared" si="4"/>
        <v>45781</v>
      </c>
      <c r="P13" s="111" t="str">
        <f>IF(J4-J8=M5+M6+M7+M8+M9+M10,"○","×")</f>
        <v>○</v>
      </c>
    </row>
    <row r="14" spans="1:19">
      <c r="A14" s="255" t="s">
        <v>126</v>
      </c>
      <c r="B14" s="346" t="s">
        <v>128</v>
      </c>
      <c r="C14" s="295"/>
      <c r="D14" s="331"/>
      <c r="E14" s="295"/>
      <c r="F14" s="343"/>
      <c r="G14" s="344"/>
    </row>
    <row r="16" spans="1:19">
      <c r="A16" s="54">
        <v>5</v>
      </c>
      <c r="B16" s="54" t="s">
        <v>132</v>
      </c>
      <c r="R16" s="110" t="s">
        <v>130</v>
      </c>
      <c r="S16" s="110" t="s">
        <v>131</v>
      </c>
    </row>
    <row r="17" spans="1:19">
      <c r="A17" s="56" t="s">
        <v>34</v>
      </c>
      <c r="B17" s="56" t="s">
        <v>33</v>
      </c>
      <c r="C17" s="56" t="s">
        <v>32</v>
      </c>
      <c r="D17" s="56" t="s">
        <v>31</v>
      </c>
      <c r="E17" s="56" t="s">
        <v>30</v>
      </c>
      <c r="F17" s="62" t="s">
        <v>29</v>
      </c>
      <c r="G17" s="61" t="s">
        <v>23</v>
      </c>
      <c r="I17" s="54" t="s">
        <v>35</v>
      </c>
      <c r="J17" s="54">
        <v>31</v>
      </c>
      <c r="L17" s="1" t="s">
        <v>123</v>
      </c>
      <c r="M17" s="1" t="s">
        <v>124</v>
      </c>
      <c r="O17" s="110" t="s">
        <v>91</v>
      </c>
      <c r="P17" s="111" t="s">
        <v>92</v>
      </c>
      <c r="R17" s="284">
        <f>DATE(A1,A16,1)</f>
        <v>45778</v>
      </c>
      <c r="S17" s="110">
        <f>WEEKDAY(R17,1)</f>
        <v>5</v>
      </c>
    </row>
    <row r="18" spans="1:19">
      <c r="A18" s="352">
        <f>R17-(S17-2)</f>
        <v>45775</v>
      </c>
      <c r="B18" s="349">
        <f>A18+1</f>
        <v>45776</v>
      </c>
      <c r="C18" s="349">
        <f t="shared" ref="C18:G18" si="7">B18+1</f>
        <v>45777</v>
      </c>
      <c r="D18" s="326">
        <f t="shared" si="7"/>
        <v>45778</v>
      </c>
      <c r="E18" s="326">
        <f t="shared" si="7"/>
        <v>45779</v>
      </c>
      <c r="F18" s="327">
        <f t="shared" si="7"/>
        <v>45780</v>
      </c>
      <c r="G18" s="327">
        <f t="shared" si="7"/>
        <v>45781</v>
      </c>
      <c r="I18" s="60" t="s">
        <v>27</v>
      </c>
      <c r="J18" s="55">
        <v>4</v>
      </c>
      <c r="L18" s="264" t="s">
        <v>125</v>
      </c>
      <c r="M18" s="113">
        <f>COUNTIF(A$18:G$27,"15人")</f>
        <v>2</v>
      </c>
      <c r="O18" s="110">
        <f>SUM(J18:J28)</f>
        <v>31</v>
      </c>
      <c r="P18" s="111" t="str">
        <f>IF(J17=O18,"○","×")</f>
        <v>○</v>
      </c>
    </row>
    <row r="19" spans="1:19">
      <c r="A19" s="288"/>
      <c r="B19" s="288"/>
      <c r="C19" s="288"/>
      <c r="D19" s="347" t="s">
        <v>126</v>
      </c>
      <c r="E19" s="347" t="s">
        <v>126</v>
      </c>
      <c r="F19" s="270" t="s">
        <v>165</v>
      </c>
      <c r="G19" s="270" t="s">
        <v>125</v>
      </c>
      <c r="I19" s="59" t="s">
        <v>26</v>
      </c>
      <c r="J19" s="55">
        <v>4</v>
      </c>
      <c r="L19" s="264" t="s">
        <v>165</v>
      </c>
      <c r="M19" s="113">
        <f>COUNTIF(A$18:G$27,"13人")</f>
        <v>2</v>
      </c>
    </row>
    <row r="20" spans="1:19">
      <c r="A20" s="348">
        <f>G18+1</f>
        <v>45782</v>
      </c>
      <c r="B20" s="327">
        <f t="shared" ref="B20:G20" si="8">A20+1</f>
        <v>45783</v>
      </c>
      <c r="C20" s="285">
        <f t="shared" si="8"/>
        <v>45784</v>
      </c>
      <c r="D20" s="285">
        <f t="shared" si="8"/>
        <v>45785</v>
      </c>
      <c r="E20" s="285">
        <f t="shared" si="8"/>
        <v>45786</v>
      </c>
      <c r="F20" s="292">
        <f t="shared" si="8"/>
        <v>45787</v>
      </c>
      <c r="G20" s="290">
        <f t="shared" si="8"/>
        <v>45788</v>
      </c>
      <c r="I20" s="58" t="s">
        <v>25</v>
      </c>
      <c r="J20" s="55">
        <v>3</v>
      </c>
      <c r="L20" s="264" t="s">
        <v>128</v>
      </c>
      <c r="M20" s="113">
        <f>COUNTIF(A$18:G$27,"11人")</f>
        <v>0</v>
      </c>
    </row>
    <row r="21" spans="1:19">
      <c r="A21" s="271" t="s">
        <v>125</v>
      </c>
      <c r="B21" s="271" t="s">
        <v>165</v>
      </c>
      <c r="C21" s="288"/>
      <c r="D21" s="253" t="s">
        <v>121</v>
      </c>
      <c r="E21" s="253" t="s">
        <v>121</v>
      </c>
      <c r="F21" s="257" t="s">
        <v>126</v>
      </c>
      <c r="G21" s="270" t="s">
        <v>126</v>
      </c>
      <c r="I21" s="356" t="s">
        <v>28</v>
      </c>
      <c r="J21" s="55">
        <v>4</v>
      </c>
      <c r="L21" s="264" t="s">
        <v>126</v>
      </c>
      <c r="M21" s="113">
        <f>COUNTIF(A$18:G$27,"9人")</f>
        <v>9</v>
      </c>
    </row>
    <row r="22" spans="1:19">
      <c r="A22" s="286">
        <f>G20+1</f>
        <v>45789</v>
      </c>
      <c r="B22" s="286">
        <f t="shared" ref="B22:G22" si="9">A22+1</f>
        <v>45790</v>
      </c>
      <c r="C22" s="286">
        <f t="shared" si="9"/>
        <v>45791</v>
      </c>
      <c r="D22" s="286">
        <f t="shared" si="9"/>
        <v>45792</v>
      </c>
      <c r="E22" s="286">
        <f t="shared" si="9"/>
        <v>45793</v>
      </c>
      <c r="F22" s="291">
        <f t="shared" si="9"/>
        <v>45794</v>
      </c>
      <c r="G22" s="289">
        <f t="shared" si="9"/>
        <v>45795</v>
      </c>
      <c r="I22" s="55" t="s">
        <v>24</v>
      </c>
      <c r="J22" s="55">
        <f>J17-J18-J19-J20-J21</f>
        <v>16</v>
      </c>
      <c r="L22" s="264" t="s">
        <v>121</v>
      </c>
      <c r="M22" s="113">
        <f>COUNTIF(A$18:G$27,"7人")</f>
        <v>14</v>
      </c>
    </row>
    <row r="23" spans="1:19" ht="15" thickBot="1">
      <c r="A23" s="253" t="s">
        <v>121</v>
      </c>
      <c r="B23" s="255" t="s">
        <v>121</v>
      </c>
      <c r="C23" s="288"/>
      <c r="D23" s="253" t="s">
        <v>121</v>
      </c>
      <c r="E23" s="253" t="s">
        <v>121</v>
      </c>
      <c r="F23" s="257" t="s">
        <v>126</v>
      </c>
      <c r="G23" s="270" t="s">
        <v>126</v>
      </c>
      <c r="L23" s="266" t="s">
        <v>122</v>
      </c>
      <c r="M23" s="267">
        <f>COUNTIF(A$18:G$27,"5人")</f>
        <v>0</v>
      </c>
    </row>
    <row r="24" spans="1:19" ht="15" thickTop="1">
      <c r="A24" s="294">
        <f>G22+1</f>
        <v>45796</v>
      </c>
      <c r="B24" s="294">
        <f t="shared" ref="B24:G24" si="10">A24+1</f>
        <v>45797</v>
      </c>
      <c r="C24" s="294">
        <f t="shared" si="10"/>
        <v>45798</v>
      </c>
      <c r="D24" s="294">
        <f t="shared" si="10"/>
        <v>45799</v>
      </c>
      <c r="E24" s="294">
        <f t="shared" si="10"/>
        <v>45800</v>
      </c>
      <c r="F24" s="291">
        <f t="shared" si="10"/>
        <v>45801</v>
      </c>
      <c r="G24" s="289">
        <f t="shared" si="10"/>
        <v>45802</v>
      </c>
      <c r="I24" s="282"/>
      <c r="L24" s="265" t="s">
        <v>36</v>
      </c>
      <c r="M24" s="265">
        <f>SUM(M18:M23)</f>
        <v>27</v>
      </c>
    </row>
    <row r="25" spans="1:19">
      <c r="A25" s="253" t="s">
        <v>121</v>
      </c>
      <c r="B25" s="255" t="s">
        <v>121</v>
      </c>
      <c r="C25" s="288"/>
      <c r="D25" s="253" t="s">
        <v>121</v>
      </c>
      <c r="E25" s="253" t="s">
        <v>121</v>
      </c>
      <c r="F25" s="257" t="s">
        <v>126</v>
      </c>
      <c r="G25" s="270" t="s">
        <v>126</v>
      </c>
      <c r="I25" s="263"/>
    </row>
    <row r="26" spans="1:19">
      <c r="A26" s="296">
        <f>G24+1</f>
        <v>45803</v>
      </c>
      <c r="B26" s="296">
        <f t="shared" ref="B26:G26" si="11">A26+1</f>
        <v>45804</v>
      </c>
      <c r="C26" s="296">
        <f t="shared" si="11"/>
        <v>45805</v>
      </c>
      <c r="D26" s="296">
        <f t="shared" si="11"/>
        <v>45806</v>
      </c>
      <c r="E26" s="296">
        <f t="shared" si="11"/>
        <v>45807</v>
      </c>
      <c r="F26" s="300">
        <f t="shared" si="11"/>
        <v>45808</v>
      </c>
      <c r="G26" s="353">
        <f t="shared" si="11"/>
        <v>45809</v>
      </c>
      <c r="H26" s="272"/>
    </row>
    <row r="27" spans="1:19">
      <c r="A27" s="253" t="s">
        <v>121</v>
      </c>
      <c r="B27" s="255" t="s">
        <v>121</v>
      </c>
      <c r="C27" s="288"/>
      <c r="D27" s="253" t="s">
        <v>121</v>
      </c>
      <c r="E27" s="253" t="s">
        <v>121</v>
      </c>
      <c r="F27" s="257" t="s">
        <v>126</v>
      </c>
      <c r="G27" s="344"/>
    </row>
    <row r="28" spans="1:19">
      <c r="A28" s="63"/>
      <c r="B28" s="63"/>
      <c r="C28" s="63"/>
      <c r="D28" s="63"/>
      <c r="E28" s="63"/>
      <c r="F28" s="63"/>
      <c r="G28" s="246"/>
      <c r="P28" s="111" t="str">
        <f>IF(J17-J21=M18+M19+M20+M21+M22+M23,"○","×")</f>
        <v>○</v>
      </c>
    </row>
    <row r="29" spans="1:19">
      <c r="A29" s="54">
        <v>6</v>
      </c>
      <c r="B29" s="54" t="s">
        <v>133</v>
      </c>
      <c r="R29" s="110" t="s">
        <v>130</v>
      </c>
      <c r="S29" s="110" t="s">
        <v>131</v>
      </c>
    </row>
    <row r="30" spans="1:19">
      <c r="A30" s="56" t="s">
        <v>34</v>
      </c>
      <c r="B30" s="56" t="s">
        <v>33</v>
      </c>
      <c r="C30" s="56" t="s">
        <v>32</v>
      </c>
      <c r="D30" s="56" t="s">
        <v>31</v>
      </c>
      <c r="E30" s="56" t="s">
        <v>30</v>
      </c>
      <c r="F30" s="62" t="s">
        <v>29</v>
      </c>
      <c r="G30" s="61" t="s">
        <v>23</v>
      </c>
      <c r="I30" s="54" t="s">
        <v>35</v>
      </c>
      <c r="J30" s="54">
        <v>30</v>
      </c>
      <c r="L30" s="1" t="s">
        <v>123</v>
      </c>
      <c r="M30" s="1" t="s">
        <v>124</v>
      </c>
      <c r="O30" s="110" t="s">
        <v>91</v>
      </c>
      <c r="P30" s="111" t="s">
        <v>92</v>
      </c>
      <c r="R30" s="284">
        <f>DATE(A1,A29,1)</f>
        <v>45809</v>
      </c>
      <c r="S30" s="110">
        <f>WEEKDAY(R30,1)</f>
        <v>1</v>
      </c>
    </row>
    <row r="31" spans="1:19">
      <c r="A31" s="349">
        <f>R30-(S30+5)</f>
        <v>45803</v>
      </c>
      <c r="B31" s="349">
        <f>A31+1</f>
        <v>45804</v>
      </c>
      <c r="C31" s="349">
        <f t="shared" ref="C31:G31" si="12">B31+1</f>
        <v>45805</v>
      </c>
      <c r="D31" s="349">
        <f t="shared" si="12"/>
        <v>45806</v>
      </c>
      <c r="E31" s="349">
        <f t="shared" si="12"/>
        <v>45807</v>
      </c>
      <c r="F31" s="350">
        <f t="shared" si="12"/>
        <v>45808</v>
      </c>
      <c r="G31" s="289">
        <f t="shared" si="12"/>
        <v>45809</v>
      </c>
      <c r="I31" s="60" t="s">
        <v>27</v>
      </c>
      <c r="J31" s="55">
        <v>4</v>
      </c>
      <c r="K31" s="391" t="s">
        <v>148</v>
      </c>
      <c r="L31" s="264" t="s">
        <v>125</v>
      </c>
      <c r="M31" s="113">
        <f>COUNTIF(A$31:G$42,"15人")</f>
        <v>1</v>
      </c>
      <c r="O31" s="110">
        <f>SUM(J31:J39)</f>
        <v>30</v>
      </c>
      <c r="P31" s="111" t="str">
        <f>IF(J30=O31,"○","×")</f>
        <v>○</v>
      </c>
    </row>
    <row r="32" spans="1:19">
      <c r="A32" s="301"/>
      <c r="B32" s="301"/>
      <c r="C32" s="287"/>
      <c r="D32" s="301"/>
      <c r="E32" s="301"/>
      <c r="F32" s="343"/>
      <c r="G32" s="270" t="s">
        <v>126</v>
      </c>
      <c r="I32" s="59" t="s">
        <v>26</v>
      </c>
      <c r="J32" s="55">
        <v>5</v>
      </c>
      <c r="K32" s="391"/>
      <c r="L32" s="264" t="s">
        <v>165</v>
      </c>
      <c r="M32" s="113">
        <f>COUNTIF(A$31:G$42,"13人")</f>
        <v>0</v>
      </c>
    </row>
    <row r="33" spans="1:19">
      <c r="A33" s="286">
        <f>G31+1</f>
        <v>45810</v>
      </c>
      <c r="B33" s="286">
        <f>A33+1</f>
        <v>45811</v>
      </c>
      <c r="C33" s="286">
        <f t="shared" ref="C33:G33" si="13">B33+1</f>
        <v>45812</v>
      </c>
      <c r="D33" s="286">
        <f t="shared" si="13"/>
        <v>45813</v>
      </c>
      <c r="E33" s="286">
        <f t="shared" si="13"/>
        <v>45814</v>
      </c>
      <c r="F33" s="291">
        <f t="shared" si="13"/>
        <v>45815</v>
      </c>
      <c r="G33" s="289">
        <f t="shared" si="13"/>
        <v>45816</v>
      </c>
      <c r="I33" s="58" t="s">
        <v>25</v>
      </c>
      <c r="J33" s="55">
        <v>0</v>
      </c>
      <c r="K33" s="392"/>
      <c r="L33" s="264" t="s">
        <v>128</v>
      </c>
      <c r="M33" s="113">
        <f>COUNTIF(A$31:G$42,"11人")</f>
        <v>0</v>
      </c>
    </row>
    <row r="34" spans="1:19">
      <c r="A34" s="253" t="s">
        <v>121</v>
      </c>
      <c r="B34" s="253" t="s">
        <v>121</v>
      </c>
      <c r="C34" s="287"/>
      <c r="D34" s="253" t="s">
        <v>121</v>
      </c>
      <c r="E34" s="253" t="s">
        <v>121</v>
      </c>
      <c r="F34" s="257" t="s">
        <v>121</v>
      </c>
      <c r="G34" s="270" t="s">
        <v>126</v>
      </c>
      <c r="I34" s="356" t="s">
        <v>28</v>
      </c>
      <c r="J34" s="55">
        <v>4</v>
      </c>
      <c r="K34" s="392"/>
      <c r="L34" s="264" t="s">
        <v>126</v>
      </c>
      <c r="M34" s="113">
        <f>COUNTIF(A$31:G$42,"9人")</f>
        <v>2</v>
      </c>
    </row>
    <row r="35" spans="1:19">
      <c r="A35" s="286">
        <f>G33+1</f>
        <v>45817</v>
      </c>
      <c r="B35" s="286">
        <f>A35+1</f>
        <v>45818</v>
      </c>
      <c r="C35" s="286">
        <f t="shared" ref="C35:G35" si="14">B35+1</f>
        <v>45819</v>
      </c>
      <c r="D35" s="286">
        <f t="shared" si="14"/>
        <v>45820</v>
      </c>
      <c r="E35" s="286">
        <f t="shared" si="14"/>
        <v>45821</v>
      </c>
      <c r="F35" s="291">
        <f t="shared" si="14"/>
        <v>45822</v>
      </c>
      <c r="G35" s="289">
        <f t="shared" si="14"/>
        <v>45823</v>
      </c>
      <c r="I35" s="55" t="s">
        <v>24</v>
      </c>
      <c r="J35" s="55">
        <f>J30-J31-J32-J33-J34</f>
        <v>17</v>
      </c>
      <c r="K35" s="392"/>
      <c r="L35" s="264" t="s">
        <v>121</v>
      </c>
      <c r="M35" s="113">
        <f>COUNTIF(A$31:G$42,"7人")</f>
        <v>8</v>
      </c>
    </row>
    <row r="36" spans="1:19" ht="15" thickBot="1">
      <c r="A36" s="255" t="s">
        <v>122</v>
      </c>
      <c r="B36" s="255" t="s">
        <v>122</v>
      </c>
      <c r="C36" s="287"/>
      <c r="D36" s="255" t="s">
        <v>122</v>
      </c>
      <c r="E36" s="255" t="s">
        <v>122</v>
      </c>
      <c r="F36" s="257" t="s">
        <v>122</v>
      </c>
      <c r="G36" s="270" t="s">
        <v>121</v>
      </c>
      <c r="I36" s="263"/>
      <c r="K36" s="393"/>
      <c r="L36" s="266" t="s">
        <v>122</v>
      </c>
      <c r="M36" s="267">
        <f>COUNTIF(A$31:G$42,"5人")</f>
        <v>16</v>
      </c>
    </row>
    <row r="37" spans="1:19" ht="15" thickTop="1">
      <c r="A37" s="286">
        <f>G35+1</f>
        <v>45824</v>
      </c>
      <c r="B37" s="286">
        <f>A37+1</f>
        <v>45825</v>
      </c>
      <c r="C37" s="286">
        <f t="shared" ref="C37:G37" si="15">B37+1</f>
        <v>45826</v>
      </c>
      <c r="D37" s="286">
        <f t="shared" si="15"/>
        <v>45827</v>
      </c>
      <c r="E37" s="286">
        <f t="shared" si="15"/>
        <v>45828</v>
      </c>
      <c r="F37" s="291">
        <f t="shared" si="15"/>
        <v>45829</v>
      </c>
      <c r="G37" s="289">
        <f t="shared" si="15"/>
        <v>45830</v>
      </c>
      <c r="I37" s="263"/>
      <c r="K37" s="393"/>
      <c r="L37" s="268" t="s">
        <v>36</v>
      </c>
      <c r="M37" s="268">
        <f>SUM(M31:M36)</f>
        <v>27</v>
      </c>
    </row>
    <row r="38" spans="1:19">
      <c r="A38" s="253" t="s">
        <v>122</v>
      </c>
      <c r="B38" s="253" t="s">
        <v>122</v>
      </c>
      <c r="C38" s="287" t="s">
        <v>125</v>
      </c>
      <c r="D38" s="253" t="s">
        <v>122</v>
      </c>
      <c r="E38" s="253" t="s">
        <v>122</v>
      </c>
      <c r="F38" s="257" t="s">
        <v>122</v>
      </c>
      <c r="G38" s="270" t="s">
        <v>121</v>
      </c>
      <c r="I38" s="110" t="s">
        <v>145</v>
      </c>
      <c r="K38" s="311"/>
      <c r="L38" s="111" t="s">
        <v>144</v>
      </c>
    </row>
    <row r="39" spans="1:19">
      <c r="A39" s="286">
        <f>G37+1</f>
        <v>45831</v>
      </c>
      <c r="B39" s="286">
        <f>A39+1</f>
        <v>45832</v>
      </c>
      <c r="C39" s="286">
        <f t="shared" ref="C39:G39" si="16">B39+1</f>
        <v>45833</v>
      </c>
      <c r="D39" s="286">
        <f t="shared" si="16"/>
        <v>45834</v>
      </c>
      <c r="E39" s="286">
        <f t="shared" si="16"/>
        <v>45835</v>
      </c>
      <c r="F39" s="291">
        <f t="shared" si="16"/>
        <v>45836</v>
      </c>
      <c r="G39" s="289">
        <f t="shared" si="16"/>
        <v>45837</v>
      </c>
      <c r="P39" s="111" t="str">
        <f>IF(J30-J34=M31+M32+M33+M34+M35+M36-1,"○","×")</f>
        <v>○</v>
      </c>
    </row>
    <row r="40" spans="1:19">
      <c r="A40" s="253" t="s">
        <v>122</v>
      </c>
      <c r="B40" s="253" t="s">
        <v>122</v>
      </c>
      <c r="C40" s="287"/>
      <c r="D40" s="253" t="s">
        <v>122</v>
      </c>
      <c r="E40" s="253" t="s">
        <v>122</v>
      </c>
      <c r="F40" s="257" t="s">
        <v>122</v>
      </c>
      <c r="G40" s="270" t="s">
        <v>121</v>
      </c>
    </row>
    <row r="41" spans="1:19">
      <c r="A41" s="296">
        <f>G39+1</f>
        <v>45838</v>
      </c>
      <c r="B41" s="354">
        <f t="shared" ref="B41:G41" si="17">A41+1</f>
        <v>45839</v>
      </c>
      <c r="C41" s="354">
        <f t="shared" si="17"/>
        <v>45840</v>
      </c>
      <c r="D41" s="354">
        <f t="shared" si="17"/>
        <v>45841</v>
      </c>
      <c r="E41" s="354">
        <f t="shared" si="17"/>
        <v>45842</v>
      </c>
      <c r="F41" s="354">
        <f t="shared" si="17"/>
        <v>45843</v>
      </c>
      <c r="G41" s="354">
        <f t="shared" si="17"/>
        <v>45844</v>
      </c>
      <c r="H41" s="272"/>
    </row>
    <row r="42" spans="1:19">
      <c r="A42" s="254" t="s">
        <v>122</v>
      </c>
      <c r="B42" s="287"/>
      <c r="C42" s="288"/>
      <c r="D42" s="287"/>
      <c r="E42" s="287"/>
      <c r="F42" s="297"/>
      <c r="G42" s="287"/>
    </row>
    <row r="43" spans="1:19">
      <c r="A43" s="63"/>
      <c r="B43" s="245"/>
      <c r="C43" s="245"/>
      <c r="D43" s="245"/>
      <c r="E43" s="245"/>
      <c r="F43" s="247"/>
      <c r="G43" s="248"/>
    </row>
    <row r="44" spans="1:19">
      <c r="A44" s="54">
        <v>7</v>
      </c>
      <c r="B44" s="54" t="s">
        <v>133</v>
      </c>
      <c r="R44" s="110" t="s">
        <v>130</v>
      </c>
      <c r="S44" s="110" t="s">
        <v>131</v>
      </c>
    </row>
    <row r="45" spans="1:19">
      <c r="A45" s="56" t="s">
        <v>34</v>
      </c>
      <c r="B45" s="56" t="s">
        <v>33</v>
      </c>
      <c r="C45" s="56" t="s">
        <v>32</v>
      </c>
      <c r="D45" s="56" t="s">
        <v>31</v>
      </c>
      <c r="E45" s="240" t="s">
        <v>30</v>
      </c>
      <c r="F45" s="241" t="s">
        <v>29</v>
      </c>
      <c r="G45" s="61" t="s">
        <v>23</v>
      </c>
      <c r="I45" s="54" t="s">
        <v>35</v>
      </c>
      <c r="J45" s="54">
        <v>31</v>
      </c>
      <c r="L45" s="1" t="s">
        <v>123</v>
      </c>
      <c r="M45" s="1" t="s">
        <v>124</v>
      </c>
      <c r="O45" s="110" t="s">
        <v>91</v>
      </c>
      <c r="P45" s="111" t="s">
        <v>92</v>
      </c>
      <c r="R45" s="284">
        <f>DATE(A1,A44,1)</f>
        <v>45839</v>
      </c>
      <c r="S45" s="110">
        <f>WEEKDAY(R45,1)</f>
        <v>3</v>
      </c>
    </row>
    <row r="46" spans="1:19" ht="14.25" customHeight="1">
      <c r="A46" s="349">
        <f>R45-(S45-2)</f>
        <v>45838</v>
      </c>
      <c r="B46" s="286">
        <f>A46+1</f>
        <v>45839</v>
      </c>
      <c r="C46" s="286">
        <f t="shared" ref="C46:G46" si="18">B46+1</f>
        <v>45840</v>
      </c>
      <c r="D46" s="286">
        <f t="shared" si="18"/>
        <v>45841</v>
      </c>
      <c r="E46" s="286">
        <f t="shared" si="18"/>
        <v>45842</v>
      </c>
      <c r="F46" s="291">
        <f t="shared" si="18"/>
        <v>45843</v>
      </c>
      <c r="G46" s="289">
        <f t="shared" si="18"/>
        <v>45844</v>
      </c>
      <c r="I46" s="60" t="s">
        <v>27</v>
      </c>
      <c r="J46" s="55">
        <v>4</v>
      </c>
      <c r="K46" s="391" t="s">
        <v>148</v>
      </c>
      <c r="L46" s="264" t="s">
        <v>125</v>
      </c>
      <c r="M46" s="113">
        <f>COUNTIF(A$46:G$55,"15人")</f>
        <v>1</v>
      </c>
      <c r="O46" s="110">
        <f>SUM(J46:J54)</f>
        <v>31</v>
      </c>
      <c r="P46" s="111" t="str">
        <f>IF(J45=O46,"○","×")</f>
        <v>○</v>
      </c>
    </row>
    <row r="47" spans="1:19">
      <c r="A47" s="253"/>
      <c r="B47" s="253" t="s">
        <v>122</v>
      </c>
      <c r="C47" s="287"/>
      <c r="D47" s="253" t="s">
        <v>122</v>
      </c>
      <c r="E47" s="253" t="s">
        <v>122</v>
      </c>
      <c r="F47" s="257" t="s">
        <v>122</v>
      </c>
      <c r="G47" s="270" t="s">
        <v>121</v>
      </c>
      <c r="I47" s="59" t="s">
        <v>26</v>
      </c>
      <c r="J47" s="55">
        <v>4</v>
      </c>
      <c r="K47" s="391"/>
      <c r="L47" s="264" t="s">
        <v>165</v>
      </c>
      <c r="M47" s="113">
        <f>COUNTIF(A$46:G$55,"13人")</f>
        <v>0</v>
      </c>
    </row>
    <row r="48" spans="1:19">
      <c r="A48" s="286">
        <f>G46+1</f>
        <v>45845</v>
      </c>
      <c r="B48" s="286">
        <f>A48+1</f>
        <v>45846</v>
      </c>
      <c r="C48" s="286">
        <f t="shared" ref="C48:G48" si="19">B48+1</f>
        <v>45847</v>
      </c>
      <c r="D48" s="286">
        <f t="shared" si="19"/>
        <v>45848</v>
      </c>
      <c r="E48" s="286">
        <f t="shared" si="19"/>
        <v>45849</v>
      </c>
      <c r="F48" s="291">
        <f t="shared" si="19"/>
        <v>45850</v>
      </c>
      <c r="G48" s="289">
        <f t="shared" si="19"/>
        <v>45851</v>
      </c>
      <c r="I48" s="58" t="s">
        <v>25</v>
      </c>
      <c r="J48" s="55">
        <v>1</v>
      </c>
      <c r="K48" s="392"/>
      <c r="L48" s="264" t="s">
        <v>128</v>
      </c>
      <c r="M48" s="113">
        <f>COUNTIF(A$46:G$55,"11人")</f>
        <v>0</v>
      </c>
    </row>
    <row r="49" spans="1:19">
      <c r="A49" s="253" t="s">
        <v>122</v>
      </c>
      <c r="B49" s="253" t="s">
        <v>122</v>
      </c>
      <c r="C49" s="287"/>
      <c r="D49" s="253" t="s">
        <v>122</v>
      </c>
      <c r="E49" s="253" t="s">
        <v>122</v>
      </c>
      <c r="F49" s="257" t="s">
        <v>122</v>
      </c>
      <c r="G49" s="270" t="s">
        <v>121</v>
      </c>
      <c r="I49" s="356" t="s">
        <v>28</v>
      </c>
      <c r="J49" s="55">
        <v>5</v>
      </c>
      <c r="K49" s="392"/>
      <c r="L49" s="264" t="s">
        <v>126</v>
      </c>
      <c r="M49" s="113">
        <f>COUNTIF(A$46:G$55,"9人")</f>
        <v>0</v>
      </c>
    </row>
    <row r="50" spans="1:19">
      <c r="A50" s="286">
        <f>G48+1</f>
        <v>45852</v>
      </c>
      <c r="B50" s="286">
        <f>A50+1</f>
        <v>45853</v>
      </c>
      <c r="C50" s="286">
        <f t="shared" ref="C50:G50" si="20">B50+1</f>
        <v>45854</v>
      </c>
      <c r="D50" s="286">
        <f t="shared" si="20"/>
        <v>45855</v>
      </c>
      <c r="E50" s="286">
        <f t="shared" si="20"/>
        <v>45856</v>
      </c>
      <c r="F50" s="291">
        <f t="shared" si="20"/>
        <v>45857</v>
      </c>
      <c r="G50" s="289">
        <f t="shared" si="20"/>
        <v>45858</v>
      </c>
      <c r="I50" s="55" t="s">
        <v>24</v>
      </c>
      <c r="J50" s="55">
        <f>J45-J46-J47-J48-J49</f>
        <v>17</v>
      </c>
      <c r="K50" s="392"/>
      <c r="L50" s="264" t="s">
        <v>121</v>
      </c>
      <c r="M50" s="113">
        <f>COUNTIF(A$46:G$55,"7人")</f>
        <v>6</v>
      </c>
    </row>
    <row r="51" spans="1:19" ht="15" thickBot="1">
      <c r="A51" s="253" t="s">
        <v>122</v>
      </c>
      <c r="B51" s="253" t="s">
        <v>122</v>
      </c>
      <c r="C51" s="287"/>
      <c r="D51" s="253" t="s">
        <v>122</v>
      </c>
      <c r="E51" s="253" t="s">
        <v>122</v>
      </c>
      <c r="F51" s="257" t="s">
        <v>121</v>
      </c>
      <c r="G51" s="270" t="s">
        <v>121</v>
      </c>
      <c r="I51" s="263"/>
      <c r="K51" s="393"/>
      <c r="L51" s="266" t="s">
        <v>122</v>
      </c>
      <c r="M51" s="267">
        <f>COUNTIF(A$46:G$55,"5人")</f>
        <v>20</v>
      </c>
    </row>
    <row r="52" spans="1:19" ht="15" thickTop="1">
      <c r="A52" s="289">
        <f>G50+1</f>
        <v>45859</v>
      </c>
      <c r="B52" s="286">
        <f>A52+1</f>
        <v>45860</v>
      </c>
      <c r="C52" s="286">
        <f t="shared" ref="C52:G52" si="21">B52+1</f>
        <v>45861</v>
      </c>
      <c r="D52" s="286">
        <f t="shared" si="21"/>
        <v>45862</v>
      </c>
      <c r="E52" s="286">
        <f t="shared" si="21"/>
        <v>45863</v>
      </c>
      <c r="F52" s="291">
        <f t="shared" si="21"/>
        <v>45864</v>
      </c>
      <c r="G52" s="289">
        <f t="shared" si="21"/>
        <v>45865</v>
      </c>
      <c r="I52" s="263"/>
      <c r="K52" s="393"/>
      <c r="L52" s="268" t="s">
        <v>36</v>
      </c>
      <c r="M52" s="268">
        <f>SUM(M46:M51)</f>
        <v>27</v>
      </c>
    </row>
    <row r="53" spans="1:19">
      <c r="A53" s="270" t="s">
        <v>121</v>
      </c>
      <c r="B53" s="253" t="s">
        <v>122</v>
      </c>
      <c r="C53" s="287" t="s">
        <v>125</v>
      </c>
      <c r="D53" s="256" t="s">
        <v>122</v>
      </c>
      <c r="E53" s="256" t="s">
        <v>122</v>
      </c>
      <c r="F53" s="257" t="s">
        <v>122</v>
      </c>
      <c r="G53" s="270" t="s">
        <v>121</v>
      </c>
      <c r="I53" s="282" t="s">
        <v>146</v>
      </c>
      <c r="K53" s="311"/>
      <c r="L53" s="111" t="s">
        <v>144</v>
      </c>
      <c r="Q53" s="110" t="s">
        <v>134</v>
      </c>
    </row>
    <row r="54" spans="1:19">
      <c r="A54" s="286">
        <f>G52+1</f>
        <v>45866</v>
      </c>
      <c r="B54" s="286">
        <f>A54+1</f>
        <v>45867</v>
      </c>
      <c r="C54" s="286">
        <f t="shared" ref="C54:G54" si="22">B54+1</f>
        <v>45868</v>
      </c>
      <c r="D54" s="326">
        <f t="shared" si="22"/>
        <v>45869</v>
      </c>
      <c r="E54" s="349">
        <f t="shared" si="22"/>
        <v>45870</v>
      </c>
      <c r="F54" s="350">
        <f t="shared" si="22"/>
        <v>45871</v>
      </c>
      <c r="G54" s="351">
        <f t="shared" si="22"/>
        <v>45872</v>
      </c>
      <c r="P54" s="111" t="str">
        <f>IF(J45-J49=M46+M47+M48+M49+M50+M51-1,"○","×")</f>
        <v>○</v>
      </c>
    </row>
    <row r="55" spans="1:19">
      <c r="A55" s="253" t="s">
        <v>122</v>
      </c>
      <c r="B55" s="253" t="s">
        <v>122</v>
      </c>
      <c r="C55" s="287"/>
      <c r="D55" s="253" t="s">
        <v>122</v>
      </c>
      <c r="E55" s="287"/>
      <c r="F55" s="312"/>
      <c r="G55" s="313"/>
    </row>
    <row r="56" spans="1:19">
      <c r="A56" s="245"/>
      <c r="B56" s="245"/>
      <c r="C56" s="63"/>
      <c r="D56" s="63"/>
      <c r="E56" s="63"/>
      <c r="F56" s="269"/>
      <c r="G56" s="246"/>
      <c r="I56" s="283"/>
    </row>
    <row r="58" spans="1:19">
      <c r="A58" s="54">
        <v>8</v>
      </c>
      <c r="B58" s="54" t="s">
        <v>133</v>
      </c>
      <c r="R58" s="110" t="s">
        <v>130</v>
      </c>
      <c r="S58" s="110" t="s">
        <v>131</v>
      </c>
    </row>
    <row r="59" spans="1:19">
      <c r="A59" s="56" t="s">
        <v>34</v>
      </c>
      <c r="B59" s="56" t="s">
        <v>33</v>
      </c>
      <c r="C59" s="56" t="s">
        <v>32</v>
      </c>
      <c r="D59" s="56" t="s">
        <v>31</v>
      </c>
      <c r="E59" s="56" t="s">
        <v>30</v>
      </c>
      <c r="F59" s="62" t="s">
        <v>29</v>
      </c>
      <c r="G59" s="61" t="s">
        <v>23</v>
      </c>
      <c r="I59" s="54" t="s">
        <v>35</v>
      </c>
      <c r="J59" s="54">
        <v>31</v>
      </c>
      <c r="L59" s="1" t="s">
        <v>123</v>
      </c>
      <c r="M59" s="1" t="s">
        <v>124</v>
      </c>
      <c r="O59" s="110" t="s">
        <v>91</v>
      </c>
      <c r="P59" s="111" t="s">
        <v>92</v>
      </c>
      <c r="R59" s="284">
        <f>DATE(A1,A58,1)</f>
        <v>45870</v>
      </c>
      <c r="S59" s="110">
        <f>WEEKDAY(R59,1)</f>
        <v>6</v>
      </c>
    </row>
    <row r="60" spans="1:19" ht="14.25" customHeight="1">
      <c r="A60" s="349">
        <f>R59-(S59-2)</f>
        <v>45866</v>
      </c>
      <c r="B60" s="349">
        <f>A60+1</f>
        <v>45867</v>
      </c>
      <c r="C60" s="349">
        <f t="shared" ref="C60:G60" si="23">B60+1</f>
        <v>45868</v>
      </c>
      <c r="D60" s="349">
        <f t="shared" si="23"/>
        <v>45869</v>
      </c>
      <c r="E60" s="286">
        <f t="shared" si="23"/>
        <v>45870</v>
      </c>
      <c r="F60" s="291">
        <f t="shared" si="23"/>
        <v>45871</v>
      </c>
      <c r="G60" s="289">
        <f t="shared" si="23"/>
        <v>45872</v>
      </c>
      <c r="I60" s="60" t="s">
        <v>27</v>
      </c>
      <c r="J60" s="55">
        <v>5</v>
      </c>
      <c r="K60" s="391" t="s">
        <v>148</v>
      </c>
      <c r="L60" s="264" t="s">
        <v>125</v>
      </c>
      <c r="M60" s="113">
        <f>COUNTIF(A$60:G$69,"15人")</f>
        <v>5</v>
      </c>
      <c r="O60" s="110">
        <f>SUM(J60:J68)</f>
        <v>31</v>
      </c>
      <c r="P60" s="111" t="str">
        <f>IF(J59=O60,"○","×")</f>
        <v>○</v>
      </c>
    </row>
    <row r="61" spans="1:19">
      <c r="A61" s="287"/>
      <c r="B61" s="287"/>
      <c r="C61" s="295"/>
      <c r="D61" s="295"/>
      <c r="E61" s="253" t="s">
        <v>122</v>
      </c>
      <c r="F61" s="258" t="s">
        <v>122</v>
      </c>
      <c r="G61" s="271" t="s">
        <v>121</v>
      </c>
      <c r="I61" s="59" t="s">
        <v>26</v>
      </c>
      <c r="J61" s="55">
        <v>5</v>
      </c>
      <c r="K61" s="391"/>
      <c r="L61" s="264" t="s">
        <v>165</v>
      </c>
      <c r="M61" s="113">
        <f>COUNTIF(A$60:G$69,"13人")</f>
        <v>0</v>
      </c>
    </row>
    <row r="62" spans="1:19">
      <c r="A62" s="286">
        <f>G60+1</f>
        <v>45873</v>
      </c>
      <c r="B62" s="286">
        <f>A62+1</f>
        <v>45874</v>
      </c>
      <c r="C62" s="286">
        <f t="shared" ref="C62:G62" si="24">B62+1</f>
        <v>45875</v>
      </c>
      <c r="D62" s="286">
        <f t="shared" si="24"/>
        <v>45876</v>
      </c>
      <c r="E62" s="286">
        <f t="shared" si="24"/>
        <v>45877</v>
      </c>
      <c r="F62" s="291">
        <f t="shared" si="24"/>
        <v>45878</v>
      </c>
      <c r="G62" s="289">
        <f t="shared" si="24"/>
        <v>45879</v>
      </c>
      <c r="I62" s="58" t="s">
        <v>25</v>
      </c>
      <c r="J62" s="55">
        <v>1</v>
      </c>
      <c r="K62" s="392"/>
      <c r="L62" s="264" t="s">
        <v>128</v>
      </c>
      <c r="M62" s="113">
        <f>COUNTIF(A$60:G$69,"11人")</f>
        <v>0</v>
      </c>
    </row>
    <row r="63" spans="1:19">
      <c r="A63" s="253" t="s">
        <v>122</v>
      </c>
      <c r="B63" s="253" t="s">
        <v>122</v>
      </c>
      <c r="C63" s="287"/>
      <c r="D63" s="253" t="s">
        <v>122</v>
      </c>
      <c r="E63" s="253" t="s">
        <v>122</v>
      </c>
      <c r="F63" s="258" t="s">
        <v>125</v>
      </c>
      <c r="G63" s="271" t="s">
        <v>125</v>
      </c>
      <c r="I63" s="356" t="s">
        <v>28</v>
      </c>
      <c r="J63" s="55">
        <v>4</v>
      </c>
      <c r="K63" s="392"/>
      <c r="L63" s="264" t="s">
        <v>126</v>
      </c>
      <c r="M63" s="113">
        <f>COUNTIF(A$60:G$69,"9人")</f>
        <v>0</v>
      </c>
    </row>
    <row r="64" spans="1:19">
      <c r="A64" s="289">
        <f>G62+1</f>
        <v>45880</v>
      </c>
      <c r="B64" s="286">
        <f>A64+1</f>
        <v>45881</v>
      </c>
      <c r="C64" s="286">
        <f t="shared" ref="C64:G64" si="25">B64+1</f>
        <v>45882</v>
      </c>
      <c r="D64" s="286">
        <f t="shared" si="25"/>
        <v>45883</v>
      </c>
      <c r="E64" s="286">
        <f t="shared" si="25"/>
        <v>45884</v>
      </c>
      <c r="F64" s="291">
        <f t="shared" si="25"/>
        <v>45885</v>
      </c>
      <c r="G64" s="289">
        <f t="shared" si="25"/>
        <v>45886</v>
      </c>
      <c r="I64" s="55" t="s">
        <v>24</v>
      </c>
      <c r="J64" s="55">
        <f>J59-J60-J61-J62-J63</f>
        <v>16</v>
      </c>
      <c r="K64" s="392"/>
      <c r="L64" s="264" t="s">
        <v>121</v>
      </c>
      <c r="M64" s="113">
        <f>COUNTIF(A$60:G$69,"7人")</f>
        <v>3</v>
      </c>
    </row>
    <row r="65" spans="1:19" ht="15" thickBot="1">
      <c r="A65" s="270" t="s">
        <v>125</v>
      </c>
      <c r="B65" s="253" t="s">
        <v>122</v>
      </c>
      <c r="C65" s="287"/>
      <c r="D65" s="253" t="s">
        <v>122</v>
      </c>
      <c r="E65" s="253" t="s">
        <v>122</v>
      </c>
      <c r="F65" s="258" t="s">
        <v>125</v>
      </c>
      <c r="G65" s="271" t="s">
        <v>125</v>
      </c>
      <c r="I65" s="263"/>
      <c r="K65" s="393"/>
      <c r="L65" s="266" t="s">
        <v>122</v>
      </c>
      <c r="M65" s="267">
        <f>COUNTIF(A$60:G$69,"5人")</f>
        <v>19</v>
      </c>
    </row>
    <row r="66" spans="1:19" ht="15" thickTop="1">
      <c r="A66" s="286">
        <f>G64+1</f>
        <v>45887</v>
      </c>
      <c r="B66" s="286">
        <f>A66+1</f>
        <v>45888</v>
      </c>
      <c r="C66" s="286">
        <f t="shared" ref="C66:G66" si="26">B66+1</f>
        <v>45889</v>
      </c>
      <c r="D66" s="286">
        <f t="shared" si="26"/>
        <v>45890</v>
      </c>
      <c r="E66" s="286">
        <f t="shared" si="26"/>
        <v>45891</v>
      </c>
      <c r="F66" s="291">
        <f t="shared" si="26"/>
        <v>45892</v>
      </c>
      <c r="G66" s="289">
        <f t="shared" si="26"/>
        <v>45893</v>
      </c>
      <c r="I66" s="263"/>
      <c r="K66" s="393"/>
      <c r="L66" s="268" t="s">
        <v>36</v>
      </c>
      <c r="M66" s="268">
        <f>SUM(M60:M65)</f>
        <v>27</v>
      </c>
    </row>
    <row r="67" spans="1:19">
      <c r="A67" s="253" t="s">
        <v>122</v>
      </c>
      <c r="B67" s="253" t="s">
        <v>122</v>
      </c>
      <c r="C67" s="287"/>
      <c r="D67" s="253" t="s">
        <v>122</v>
      </c>
      <c r="E67" s="253" t="s">
        <v>122</v>
      </c>
      <c r="F67" s="258" t="s">
        <v>122</v>
      </c>
      <c r="G67" s="271" t="s">
        <v>121</v>
      </c>
      <c r="I67" s="282" t="s">
        <v>149</v>
      </c>
    </row>
    <row r="68" spans="1:19">
      <c r="A68" s="286">
        <f>G66+1</f>
        <v>45894</v>
      </c>
      <c r="B68" s="286">
        <f>A68+1</f>
        <v>45895</v>
      </c>
      <c r="C68" s="286">
        <f t="shared" ref="C68:F68" si="27">B68+1</f>
        <v>45896</v>
      </c>
      <c r="D68" s="286">
        <f t="shared" si="27"/>
        <v>45897</v>
      </c>
      <c r="E68" s="286">
        <f t="shared" si="27"/>
        <v>45898</v>
      </c>
      <c r="F68" s="291">
        <f t="shared" si="27"/>
        <v>45899</v>
      </c>
      <c r="G68" s="290">
        <f>F68+1</f>
        <v>45900</v>
      </c>
      <c r="I68" s="282" t="s">
        <v>150</v>
      </c>
      <c r="P68" s="111" t="str">
        <f>IF(J59-J63=M60+M61+M62+M63+M64+M65,"○","×")</f>
        <v>○</v>
      </c>
    </row>
    <row r="69" spans="1:19">
      <c r="A69" s="253" t="s">
        <v>122</v>
      </c>
      <c r="B69" s="253" t="s">
        <v>122</v>
      </c>
      <c r="C69" s="287"/>
      <c r="D69" s="253" t="s">
        <v>122</v>
      </c>
      <c r="E69" s="253" t="s">
        <v>122</v>
      </c>
      <c r="F69" s="258" t="s">
        <v>122</v>
      </c>
      <c r="G69" s="271" t="s">
        <v>121</v>
      </c>
    </row>
    <row r="70" spans="1:19">
      <c r="F70" s="283"/>
    </row>
    <row r="72" spans="1:19">
      <c r="A72" s="54">
        <v>9</v>
      </c>
      <c r="B72" s="54" t="s">
        <v>133</v>
      </c>
      <c r="R72" s="110" t="s">
        <v>130</v>
      </c>
      <c r="S72" s="110" t="s">
        <v>131</v>
      </c>
    </row>
    <row r="73" spans="1:19">
      <c r="A73" s="56" t="s">
        <v>34</v>
      </c>
      <c r="B73" s="56" t="s">
        <v>33</v>
      </c>
      <c r="C73" s="56" t="s">
        <v>32</v>
      </c>
      <c r="D73" s="56" t="s">
        <v>31</v>
      </c>
      <c r="E73" s="56" t="s">
        <v>30</v>
      </c>
      <c r="F73" s="62" t="s">
        <v>29</v>
      </c>
      <c r="G73" s="61" t="s">
        <v>23</v>
      </c>
      <c r="I73" s="54" t="s">
        <v>35</v>
      </c>
      <c r="J73" s="54">
        <v>30</v>
      </c>
      <c r="L73" s="1" t="s">
        <v>123</v>
      </c>
      <c r="M73" s="1" t="s">
        <v>124</v>
      </c>
      <c r="O73" s="110" t="s">
        <v>91</v>
      </c>
      <c r="P73" s="111" t="s">
        <v>92</v>
      </c>
      <c r="R73" s="284">
        <f>DATE(A1,A72,1)</f>
        <v>45901</v>
      </c>
      <c r="S73" s="110">
        <f>WEEKDAY(R73,1)</f>
        <v>2</v>
      </c>
    </row>
    <row r="74" spans="1:19" ht="14.25" customHeight="1">
      <c r="A74" s="285">
        <f>R73-(S73-2)</f>
        <v>45901</v>
      </c>
      <c r="B74" s="285">
        <f>A74+1</f>
        <v>45902</v>
      </c>
      <c r="C74" s="285">
        <f t="shared" ref="C74:G74" si="28">B74+1</f>
        <v>45903</v>
      </c>
      <c r="D74" s="285">
        <f t="shared" si="28"/>
        <v>45904</v>
      </c>
      <c r="E74" s="285">
        <f t="shared" si="28"/>
        <v>45905</v>
      </c>
      <c r="F74" s="292">
        <f t="shared" si="28"/>
        <v>45906</v>
      </c>
      <c r="G74" s="289">
        <f t="shared" si="28"/>
        <v>45907</v>
      </c>
      <c r="I74" s="60" t="s">
        <v>27</v>
      </c>
      <c r="J74" s="55">
        <v>4</v>
      </c>
      <c r="L74" s="264" t="s">
        <v>125</v>
      </c>
      <c r="M74" s="113">
        <f>COUNTIF(A$74:G$83,"15人")</f>
        <v>0</v>
      </c>
      <c r="O74" s="110">
        <f>SUM(J74:J82)</f>
        <v>30</v>
      </c>
      <c r="P74" s="111" t="str">
        <f>IF(J73=O74,"○","×")</f>
        <v>○</v>
      </c>
    </row>
    <row r="75" spans="1:19">
      <c r="A75" s="253" t="s">
        <v>121</v>
      </c>
      <c r="B75" s="253" t="s">
        <v>121</v>
      </c>
      <c r="C75" s="287"/>
      <c r="D75" s="253" t="s">
        <v>121</v>
      </c>
      <c r="E75" s="260" t="s">
        <v>121</v>
      </c>
      <c r="F75" s="257" t="s">
        <v>121</v>
      </c>
      <c r="G75" s="271" t="s">
        <v>121</v>
      </c>
      <c r="I75" s="59" t="s">
        <v>26</v>
      </c>
      <c r="J75" s="55">
        <v>4</v>
      </c>
      <c r="L75" s="264" t="s">
        <v>165</v>
      </c>
      <c r="M75" s="113">
        <f>COUNTIF(A$74:G$83,"13人")</f>
        <v>0</v>
      </c>
    </row>
    <row r="76" spans="1:19">
      <c r="A76" s="286">
        <f>G74+1</f>
        <v>45908</v>
      </c>
      <c r="B76" s="286">
        <f>A76+1</f>
        <v>45909</v>
      </c>
      <c r="C76" s="286">
        <f t="shared" ref="C76:G76" si="29">B76+1</f>
        <v>45910</v>
      </c>
      <c r="D76" s="286">
        <f t="shared" si="29"/>
        <v>45911</v>
      </c>
      <c r="E76" s="286">
        <f t="shared" si="29"/>
        <v>45912</v>
      </c>
      <c r="F76" s="291">
        <f t="shared" si="29"/>
        <v>45913</v>
      </c>
      <c r="G76" s="289">
        <f t="shared" si="29"/>
        <v>45914</v>
      </c>
      <c r="I76" s="58" t="s">
        <v>25</v>
      </c>
      <c r="J76" s="55">
        <v>2</v>
      </c>
      <c r="L76" s="264" t="s">
        <v>128</v>
      </c>
      <c r="M76" s="113">
        <f>COUNTIF(A$74:G$83,"11人")</f>
        <v>0</v>
      </c>
    </row>
    <row r="77" spans="1:19">
      <c r="A77" s="253" t="s">
        <v>121</v>
      </c>
      <c r="B77" s="253" t="s">
        <v>121</v>
      </c>
      <c r="C77" s="287"/>
      <c r="D77" s="253" t="s">
        <v>121</v>
      </c>
      <c r="E77" s="260" t="s">
        <v>121</v>
      </c>
      <c r="F77" s="257" t="s">
        <v>121</v>
      </c>
      <c r="G77" s="271" t="s">
        <v>126</v>
      </c>
      <c r="I77" s="356" t="s">
        <v>28</v>
      </c>
      <c r="J77" s="55">
        <v>4</v>
      </c>
      <c r="L77" s="264" t="s">
        <v>126</v>
      </c>
      <c r="M77" s="113">
        <f>COUNTIF(A$74:G$83,"9人")</f>
        <v>3</v>
      </c>
    </row>
    <row r="78" spans="1:19">
      <c r="A78" s="289">
        <f>G76+1</f>
        <v>45915</v>
      </c>
      <c r="B78" s="286">
        <f>A78+1</f>
        <v>45916</v>
      </c>
      <c r="C78" s="286">
        <f t="shared" ref="C78:G78" si="30">B78+1</f>
        <v>45917</v>
      </c>
      <c r="D78" s="286">
        <f t="shared" si="30"/>
        <v>45918</v>
      </c>
      <c r="E78" s="286">
        <f t="shared" si="30"/>
        <v>45919</v>
      </c>
      <c r="F78" s="291">
        <f t="shared" si="30"/>
        <v>45920</v>
      </c>
      <c r="G78" s="289">
        <f t="shared" si="30"/>
        <v>45921</v>
      </c>
      <c r="I78" s="55" t="s">
        <v>24</v>
      </c>
      <c r="J78" s="55">
        <f>J73-J74-J75-J76-J77</f>
        <v>16</v>
      </c>
      <c r="L78" s="264" t="s">
        <v>121</v>
      </c>
      <c r="M78" s="113">
        <f>COUNTIF(A$74:G$83,"7人")</f>
        <v>23</v>
      </c>
    </row>
    <row r="79" spans="1:19" ht="15" thickBot="1">
      <c r="A79" s="271" t="s">
        <v>126</v>
      </c>
      <c r="B79" s="253" t="s">
        <v>121</v>
      </c>
      <c r="C79" s="287"/>
      <c r="D79" s="253" t="s">
        <v>121</v>
      </c>
      <c r="E79" s="260" t="s">
        <v>121</v>
      </c>
      <c r="F79" s="257" t="s">
        <v>121</v>
      </c>
      <c r="G79" s="271" t="s">
        <v>121</v>
      </c>
      <c r="I79" s="263"/>
      <c r="L79" s="266" t="s">
        <v>122</v>
      </c>
      <c r="M79" s="267">
        <f>COUNTIF(A$74:G$83,"5人")</f>
        <v>0</v>
      </c>
    </row>
    <row r="80" spans="1:19" ht="15" thickTop="1">
      <c r="A80" s="286">
        <f>G78+1</f>
        <v>45922</v>
      </c>
      <c r="B80" s="289">
        <f>A80+1</f>
        <v>45923</v>
      </c>
      <c r="C80" s="286">
        <f t="shared" ref="C80:G80" si="31">B80+1</f>
        <v>45924</v>
      </c>
      <c r="D80" s="286">
        <f t="shared" si="31"/>
        <v>45925</v>
      </c>
      <c r="E80" s="286">
        <f t="shared" si="31"/>
        <v>45926</v>
      </c>
      <c r="F80" s="291">
        <f t="shared" si="31"/>
        <v>45927</v>
      </c>
      <c r="G80" s="289">
        <f t="shared" si="31"/>
        <v>45928</v>
      </c>
      <c r="I80" s="263"/>
      <c r="L80" s="268" t="s">
        <v>36</v>
      </c>
      <c r="M80" s="268">
        <f>SUM(M74:M79)</f>
        <v>26</v>
      </c>
    </row>
    <row r="81" spans="1:19">
      <c r="A81" s="253" t="s">
        <v>121</v>
      </c>
      <c r="B81" s="271" t="s">
        <v>126</v>
      </c>
      <c r="C81" s="287"/>
      <c r="D81" s="253" t="s">
        <v>121</v>
      </c>
      <c r="E81" s="260" t="s">
        <v>121</v>
      </c>
      <c r="F81" s="257" t="s">
        <v>121</v>
      </c>
      <c r="G81" s="271" t="s">
        <v>121</v>
      </c>
      <c r="H81" s="329"/>
      <c r="I81" s="263"/>
    </row>
    <row r="82" spans="1:19">
      <c r="A82" s="286">
        <f>G80+1</f>
        <v>45929</v>
      </c>
      <c r="B82" s="286">
        <f>A82+1</f>
        <v>45930</v>
      </c>
      <c r="C82" s="349">
        <f t="shared" ref="C82:G82" si="32">B82+1</f>
        <v>45931</v>
      </c>
      <c r="D82" s="349">
        <f t="shared" si="32"/>
        <v>45932</v>
      </c>
      <c r="E82" s="349">
        <f t="shared" si="32"/>
        <v>45933</v>
      </c>
      <c r="F82" s="350">
        <f t="shared" si="32"/>
        <v>45934</v>
      </c>
      <c r="G82" s="351">
        <f t="shared" si="32"/>
        <v>45935</v>
      </c>
      <c r="H82" s="330"/>
      <c r="P82" s="111" t="str">
        <f>IF(J73-J77=M74+M75+M76+M77+M78+M79,"○","×")</f>
        <v>○</v>
      </c>
    </row>
    <row r="83" spans="1:19">
      <c r="A83" s="253" t="s">
        <v>121</v>
      </c>
      <c r="B83" s="253" t="s">
        <v>121</v>
      </c>
      <c r="C83" s="303"/>
      <c r="D83" s="303"/>
      <c r="E83" s="303"/>
      <c r="F83" s="299"/>
      <c r="G83" s="313"/>
      <c r="H83" s="328"/>
    </row>
    <row r="85" spans="1:19">
      <c r="A85" s="54">
        <v>10</v>
      </c>
      <c r="B85" s="54" t="s">
        <v>133</v>
      </c>
      <c r="R85" s="110" t="s">
        <v>130</v>
      </c>
      <c r="S85" s="110" t="s">
        <v>131</v>
      </c>
    </row>
    <row r="86" spans="1:19">
      <c r="A86" s="56" t="s">
        <v>34</v>
      </c>
      <c r="B86" s="56" t="s">
        <v>33</v>
      </c>
      <c r="C86" s="56" t="s">
        <v>32</v>
      </c>
      <c r="D86" s="56" t="s">
        <v>31</v>
      </c>
      <c r="E86" s="56" t="s">
        <v>30</v>
      </c>
      <c r="F86" s="62" t="s">
        <v>29</v>
      </c>
      <c r="G86" s="61" t="s">
        <v>23</v>
      </c>
      <c r="I86" s="54" t="s">
        <v>35</v>
      </c>
      <c r="J86" s="54">
        <v>31</v>
      </c>
      <c r="L86" s="1" t="s">
        <v>123</v>
      </c>
      <c r="M86" s="1" t="s">
        <v>124</v>
      </c>
      <c r="O86" s="110" t="s">
        <v>91</v>
      </c>
      <c r="P86" s="111" t="s">
        <v>92</v>
      </c>
      <c r="R86" s="284">
        <f>DATE(A1,A85,1)</f>
        <v>45931</v>
      </c>
      <c r="S86" s="110">
        <f>WEEKDAY(R86,1)</f>
        <v>4</v>
      </c>
    </row>
    <row r="87" spans="1:19">
      <c r="A87" s="349">
        <f>R86-(S86-2)</f>
        <v>45929</v>
      </c>
      <c r="B87" s="349">
        <f>A87+1</f>
        <v>45930</v>
      </c>
      <c r="C87" s="286">
        <f t="shared" ref="C87" si="33">B87+1</f>
        <v>45931</v>
      </c>
      <c r="D87" s="286">
        <f t="shared" ref="D87" si="34">C87+1</f>
        <v>45932</v>
      </c>
      <c r="E87" s="286">
        <f t="shared" ref="E87" si="35">D87+1</f>
        <v>45933</v>
      </c>
      <c r="F87" s="291">
        <f t="shared" ref="F87" si="36">E87+1</f>
        <v>45934</v>
      </c>
      <c r="G87" s="289">
        <f t="shared" ref="G87" si="37">F87+1</f>
        <v>45935</v>
      </c>
      <c r="I87" s="60" t="s">
        <v>27</v>
      </c>
      <c r="J87" s="55">
        <v>4</v>
      </c>
      <c r="L87" s="264" t="s">
        <v>125</v>
      </c>
      <c r="M87" s="113">
        <f>COUNTIF(A$87:G$96,"15人")</f>
        <v>0</v>
      </c>
      <c r="O87" s="110">
        <f>SUM(J87:J96)</f>
        <v>31</v>
      </c>
      <c r="P87" s="111" t="str">
        <f>IF(J86=O87,"○","×")</f>
        <v>○</v>
      </c>
      <c r="R87" s="284"/>
    </row>
    <row r="88" spans="1:19">
      <c r="A88" s="314"/>
      <c r="B88" s="314"/>
      <c r="C88" s="314"/>
      <c r="D88" s="260" t="s">
        <v>121</v>
      </c>
      <c r="E88" s="260" t="s">
        <v>126</v>
      </c>
      <c r="F88" s="258" t="s">
        <v>126</v>
      </c>
      <c r="G88" s="271" t="s">
        <v>126</v>
      </c>
      <c r="I88" s="59" t="s">
        <v>26</v>
      </c>
      <c r="J88" s="55">
        <v>4</v>
      </c>
      <c r="L88" s="264" t="s">
        <v>165</v>
      </c>
      <c r="M88" s="113">
        <f>COUNTIF(A$87:G$96,"13人")</f>
        <v>0</v>
      </c>
      <c r="R88" s="284"/>
    </row>
    <row r="89" spans="1:19">
      <c r="A89" s="286">
        <f>G87+1</f>
        <v>45936</v>
      </c>
      <c r="B89" s="286">
        <f>A89+1</f>
        <v>45937</v>
      </c>
      <c r="C89" s="286">
        <f t="shared" ref="C89:G89" si="38">B89+1</f>
        <v>45938</v>
      </c>
      <c r="D89" s="286">
        <f t="shared" si="38"/>
        <v>45939</v>
      </c>
      <c r="E89" s="286">
        <f t="shared" si="38"/>
        <v>45940</v>
      </c>
      <c r="F89" s="291">
        <f t="shared" si="38"/>
        <v>45941</v>
      </c>
      <c r="G89" s="289">
        <f t="shared" si="38"/>
        <v>45942</v>
      </c>
      <c r="I89" s="58" t="s">
        <v>25</v>
      </c>
      <c r="J89" s="55">
        <v>1</v>
      </c>
      <c r="L89" s="264" t="s">
        <v>128</v>
      </c>
      <c r="M89" s="113">
        <f>COUNTIF(A$87:G$96,"11人")</f>
        <v>1</v>
      </c>
      <c r="O89" s="54"/>
      <c r="P89" s="54"/>
    </row>
    <row r="90" spans="1:19">
      <c r="A90" s="255" t="s">
        <v>121</v>
      </c>
      <c r="B90" s="255" t="s">
        <v>121</v>
      </c>
      <c r="C90" s="287"/>
      <c r="D90" s="260" t="s">
        <v>121</v>
      </c>
      <c r="E90" s="260" t="s">
        <v>126</v>
      </c>
      <c r="F90" s="258" t="s">
        <v>126</v>
      </c>
      <c r="G90" s="271" t="s">
        <v>126</v>
      </c>
      <c r="I90" s="356" t="s">
        <v>28</v>
      </c>
      <c r="J90" s="55">
        <v>5</v>
      </c>
      <c r="L90" s="264" t="s">
        <v>126</v>
      </c>
      <c r="M90" s="113">
        <f>COUNTIF(A$87:G$96,"9人")</f>
        <v>13</v>
      </c>
    </row>
    <row r="91" spans="1:19">
      <c r="A91" s="289">
        <f>G89+1</f>
        <v>45943</v>
      </c>
      <c r="B91" s="286">
        <f>A91+1</f>
        <v>45944</v>
      </c>
      <c r="C91" s="286">
        <f t="shared" ref="C91:G91" si="39">B91+1</f>
        <v>45945</v>
      </c>
      <c r="D91" s="286">
        <f t="shared" si="39"/>
        <v>45946</v>
      </c>
      <c r="E91" s="286">
        <f t="shared" si="39"/>
        <v>45947</v>
      </c>
      <c r="F91" s="291">
        <f t="shared" si="39"/>
        <v>45948</v>
      </c>
      <c r="G91" s="289">
        <f t="shared" si="39"/>
        <v>45949</v>
      </c>
      <c r="I91" s="55" t="s">
        <v>24</v>
      </c>
      <c r="J91" s="55">
        <f>J86-J87-J88-J89-J90</f>
        <v>17</v>
      </c>
      <c r="L91" s="264" t="s">
        <v>121</v>
      </c>
      <c r="M91" s="113">
        <f>COUNTIF(A$87:G$96,"7人")</f>
        <v>12</v>
      </c>
    </row>
    <row r="92" spans="1:19" ht="15" thickBot="1">
      <c r="A92" s="271" t="s">
        <v>128</v>
      </c>
      <c r="B92" s="255" t="s">
        <v>121</v>
      </c>
      <c r="C92" s="287"/>
      <c r="D92" s="260" t="s">
        <v>121</v>
      </c>
      <c r="E92" s="260" t="s">
        <v>126</v>
      </c>
      <c r="F92" s="258" t="s">
        <v>126</v>
      </c>
      <c r="G92" s="271" t="s">
        <v>126</v>
      </c>
      <c r="L92" s="266" t="s">
        <v>122</v>
      </c>
      <c r="M92" s="267">
        <f>COUNTIF(A$87:G$96,"5人")</f>
        <v>0</v>
      </c>
    </row>
    <row r="93" spans="1:19" ht="15" thickTop="1">
      <c r="A93" s="286">
        <f>G91+1</f>
        <v>45950</v>
      </c>
      <c r="B93" s="286">
        <f>A93+1</f>
        <v>45951</v>
      </c>
      <c r="C93" s="286">
        <f t="shared" ref="C93:G93" si="40">B93+1</f>
        <v>45952</v>
      </c>
      <c r="D93" s="286">
        <f t="shared" si="40"/>
        <v>45953</v>
      </c>
      <c r="E93" s="286">
        <f t="shared" si="40"/>
        <v>45954</v>
      </c>
      <c r="F93" s="291">
        <f t="shared" si="40"/>
        <v>45955</v>
      </c>
      <c r="G93" s="289">
        <f t="shared" si="40"/>
        <v>45956</v>
      </c>
      <c r="L93" s="268" t="s">
        <v>36</v>
      </c>
      <c r="M93" s="268">
        <f>SUM(M87:M92)</f>
        <v>26</v>
      </c>
    </row>
    <row r="94" spans="1:19">
      <c r="A94" s="255" t="s">
        <v>121</v>
      </c>
      <c r="B94" s="255" t="s">
        <v>121</v>
      </c>
      <c r="C94" s="287"/>
      <c r="D94" s="260" t="s">
        <v>121</v>
      </c>
      <c r="E94" s="260" t="s">
        <v>126</v>
      </c>
      <c r="F94" s="258" t="s">
        <v>126</v>
      </c>
      <c r="G94" s="271" t="s">
        <v>126</v>
      </c>
      <c r="I94" s="263"/>
    </row>
    <row r="95" spans="1:19">
      <c r="A95" s="286">
        <f>G93+1</f>
        <v>45957</v>
      </c>
      <c r="B95" s="286">
        <f>A95+1</f>
        <v>45958</v>
      </c>
      <c r="C95" s="286">
        <f t="shared" ref="C95:G95" si="41">B95+1</f>
        <v>45959</v>
      </c>
      <c r="D95" s="286">
        <f t="shared" si="41"/>
        <v>45960</v>
      </c>
      <c r="E95" s="326">
        <f t="shared" si="41"/>
        <v>45961</v>
      </c>
      <c r="F95" s="350">
        <f t="shared" si="41"/>
        <v>45962</v>
      </c>
      <c r="G95" s="351">
        <f t="shared" si="41"/>
        <v>45963</v>
      </c>
      <c r="I95" s="263"/>
    </row>
    <row r="96" spans="1:19">
      <c r="A96" s="255" t="s">
        <v>121</v>
      </c>
      <c r="B96" s="255" t="s">
        <v>121</v>
      </c>
      <c r="C96" s="287"/>
      <c r="D96" s="260" t="s">
        <v>121</v>
      </c>
      <c r="E96" s="260" t="s">
        <v>126</v>
      </c>
      <c r="F96" s="299"/>
      <c r="G96" s="308"/>
      <c r="P96" s="111" t="str">
        <f>IF(J86-J90=M87+M88+M89+M90+M91+M92,"○","×")</f>
        <v>○</v>
      </c>
    </row>
    <row r="97" spans="1:19">
      <c r="F97" s="283"/>
    </row>
    <row r="98" spans="1:19">
      <c r="A98" s="54">
        <v>11</v>
      </c>
      <c r="B98" s="54" t="s">
        <v>133</v>
      </c>
      <c r="R98" s="110" t="s">
        <v>130</v>
      </c>
      <c r="S98" s="110" t="s">
        <v>131</v>
      </c>
    </row>
    <row r="99" spans="1:19">
      <c r="A99" s="56" t="s">
        <v>34</v>
      </c>
      <c r="B99" s="56" t="s">
        <v>33</v>
      </c>
      <c r="C99" s="56" t="s">
        <v>32</v>
      </c>
      <c r="D99" s="56" t="s">
        <v>31</v>
      </c>
      <c r="E99" s="56" t="s">
        <v>30</v>
      </c>
      <c r="F99" s="62" t="s">
        <v>29</v>
      </c>
      <c r="G99" s="61" t="s">
        <v>23</v>
      </c>
      <c r="H99" s="63"/>
      <c r="I99" s="54" t="s">
        <v>35</v>
      </c>
      <c r="J99" s="54">
        <v>30</v>
      </c>
      <c r="L99" s="1" t="s">
        <v>123</v>
      </c>
      <c r="M99" s="1" t="s">
        <v>124</v>
      </c>
      <c r="O99" s="110" t="s">
        <v>91</v>
      </c>
      <c r="P99" s="111" t="s">
        <v>92</v>
      </c>
      <c r="R99" s="284">
        <f>DATE(A1,A98,1)</f>
        <v>45962</v>
      </c>
      <c r="S99" s="110">
        <f>WEEKDAY(R99,1)</f>
        <v>7</v>
      </c>
    </row>
    <row r="100" spans="1:19" ht="14.25" customHeight="1">
      <c r="A100" s="349">
        <f>R99-(S99-2)</f>
        <v>45957</v>
      </c>
      <c r="B100" s="349">
        <f>A100+1</f>
        <v>45958</v>
      </c>
      <c r="C100" s="349">
        <f t="shared" ref="C100:G100" si="42">B100+1</f>
        <v>45959</v>
      </c>
      <c r="D100" s="349">
        <f t="shared" si="42"/>
        <v>45960</v>
      </c>
      <c r="E100" s="349">
        <f t="shared" si="42"/>
        <v>45961</v>
      </c>
      <c r="F100" s="291">
        <f t="shared" si="42"/>
        <v>45962</v>
      </c>
      <c r="G100" s="289">
        <f t="shared" si="42"/>
        <v>45963</v>
      </c>
      <c r="H100" s="63"/>
      <c r="I100" s="60" t="s">
        <v>27</v>
      </c>
      <c r="J100" s="55">
        <v>5</v>
      </c>
      <c r="K100" s="384"/>
      <c r="L100" s="264" t="s">
        <v>125</v>
      </c>
      <c r="M100" s="113">
        <f>COUNTIF(A$100:G$109,"15人")</f>
        <v>0</v>
      </c>
      <c r="O100" s="110">
        <f>SUM(J100:J108)</f>
        <v>30</v>
      </c>
      <c r="P100" s="111" t="str">
        <f>IF(J99=O100,"○","×")</f>
        <v>○</v>
      </c>
    </row>
    <row r="101" spans="1:19">
      <c r="A101" s="287"/>
      <c r="B101" s="287"/>
      <c r="C101" s="295"/>
      <c r="D101" s="295"/>
      <c r="E101" s="295"/>
      <c r="F101" s="258" t="s">
        <v>165</v>
      </c>
      <c r="G101" s="271" t="s">
        <v>165</v>
      </c>
      <c r="H101" s="63"/>
      <c r="I101" s="59" t="s">
        <v>26</v>
      </c>
      <c r="J101" s="55">
        <v>5</v>
      </c>
      <c r="K101" s="384"/>
      <c r="L101" s="264" t="s">
        <v>165</v>
      </c>
      <c r="M101" s="113">
        <f>COUNTIF(A$100:G$109,"13人")</f>
        <v>3</v>
      </c>
    </row>
    <row r="102" spans="1:19">
      <c r="A102" s="289">
        <f>G100+1</f>
        <v>45964</v>
      </c>
      <c r="B102" s="286">
        <f>A102+1</f>
        <v>45965</v>
      </c>
      <c r="C102" s="286">
        <f t="shared" ref="C102:G102" si="43">B102+1</f>
        <v>45966</v>
      </c>
      <c r="D102" s="286">
        <f t="shared" si="43"/>
        <v>45967</v>
      </c>
      <c r="E102" s="286">
        <f t="shared" si="43"/>
        <v>45968</v>
      </c>
      <c r="F102" s="291">
        <f t="shared" si="43"/>
        <v>45969</v>
      </c>
      <c r="G102" s="289">
        <f t="shared" si="43"/>
        <v>45970</v>
      </c>
      <c r="H102" s="63"/>
      <c r="I102" s="58" t="s">
        <v>25</v>
      </c>
      <c r="J102" s="55">
        <v>2</v>
      </c>
      <c r="K102" s="385"/>
      <c r="L102" s="264" t="s">
        <v>128</v>
      </c>
      <c r="M102" s="113">
        <f>COUNTIF(A$100:G$109,"11人")</f>
        <v>5</v>
      </c>
    </row>
    <row r="103" spans="1:19">
      <c r="A103" s="271" t="s">
        <v>165</v>
      </c>
      <c r="B103" s="253" t="s">
        <v>121</v>
      </c>
      <c r="C103" s="287"/>
      <c r="D103" s="332" t="s">
        <v>121</v>
      </c>
      <c r="E103" s="260" t="s">
        <v>126</v>
      </c>
      <c r="F103" s="258" t="s">
        <v>126</v>
      </c>
      <c r="G103" s="271" t="s">
        <v>128</v>
      </c>
      <c r="H103" s="63"/>
      <c r="I103" s="356" t="s">
        <v>28</v>
      </c>
      <c r="J103" s="55">
        <v>4</v>
      </c>
      <c r="K103" s="385"/>
      <c r="L103" s="264" t="s">
        <v>126</v>
      </c>
      <c r="M103" s="113">
        <f>COUNTIF(A$100:G$109,"9人")</f>
        <v>8</v>
      </c>
    </row>
    <row r="104" spans="1:19">
      <c r="A104" s="286">
        <f>G102+1</f>
        <v>45971</v>
      </c>
      <c r="B104" s="286">
        <f>A104+1</f>
        <v>45972</v>
      </c>
      <c r="C104" s="286">
        <f t="shared" ref="C104:G104" si="44">B104+1</f>
        <v>45973</v>
      </c>
      <c r="D104" s="286">
        <f t="shared" si="44"/>
        <v>45974</v>
      </c>
      <c r="E104" s="286">
        <f t="shared" si="44"/>
        <v>45975</v>
      </c>
      <c r="F104" s="291">
        <f t="shared" si="44"/>
        <v>45976</v>
      </c>
      <c r="G104" s="289">
        <f t="shared" si="44"/>
        <v>45977</v>
      </c>
      <c r="H104" s="63"/>
      <c r="I104" s="55" t="s">
        <v>24</v>
      </c>
      <c r="J104" s="53">
        <f>J99-J100-J101-J102-J103</f>
        <v>14</v>
      </c>
      <c r="K104" s="385"/>
      <c r="L104" s="264" t="s">
        <v>121</v>
      </c>
      <c r="M104" s="113">
        <f>COUNTIF(A$100:G$109,"7人")</f>
        <v>10</v>
      </c>
    </row>
    <row r="105" spans="1:19" ht="15" thickBot="1">
      <c r="A105" s="255" t="s">
        <v>121</v>
      </c>
      <c r="B105" s="255" t="s">
        <v>121</v>
      </c>
      <c r="C105" s="287"/>
      <c r="D105" s="332" t="s">
        <v>121</v>
      </c>
      <c r="E105" s="260" t="s">
        <v>126</v>
      </c>
      <c r="F105" s="258" t="s">
        <v>126</v>
      </c>
      <c r="G105" s="271" t="s">
        <v>128</v>
      </c>
      <c r="H105" s="63"/>
      <c r="K105" s="386"/>
      <c r="L105" s="266" t="s">
        <v>122</v>
      </c>
      <c r="M105" s="267">
        <f>COUNTIF(A$100:G$109,"5人")</f>
        <v>0</v>
      </c>
    </row>
    <row r="106" spans="1:19" ht="15" thickTop="1">
      <c r="A106" s="286">
        <f>G104+1</f>
        <v>45978</v>
      </c>
      <c r="B106" s="286">
        <f>A106+1</f>
        <v>45979</v>
      </c>
      <c r="C106" s="286">
        <f t="shared" ref="C106:G106" si="45">B106+1</f>
        <v>45980</v>
      </c>
      <c r="D106" s="286">
        <f t="shared" si="45"/>
        <v>45981</v>
      </c>
      <c r="E106" s="286">
        <f t="shared" si="45"/>
        <v>45982</v>
      </c>
      <c r="F106" s="291">
        <f t="shared" si="45"/>
        <v>45983</v>
      </c>
      <c r="G106" s="289">
        <f t="shared" si="45"/>
        <v>45984</v>
      </c>
      <c r="H106" s="63"/>
      <c r="I106" s="263"/>
      <c r="K106" s="386"/>
      <c r="L106" s="268" t="s">
        <v>36</v>
      </c>
      <c r="M106" s="268">
        <f>SUM(M100:M105)</f>
        <v>26</v>
      </c>
    </row>
    <row r="107" spans="1:19">
      <c r="A107" s="255" t="s">
        <v>121</v>
      </c>
      <c r="B107" s="254" t="s">
        <v>121</v>
      </c>
      <c r="C107" s="287"/>
      <c r="D107" s="332" t="s">
        <v>121</v>
      </c>
      <c r="E107" s="260" t="s">
        <v>126</v>
      </c>
      <c r="F107" s="258" t="s">
        <v>126</v>
      </c>
      <c r="G107" s="271" t="s">
        <v>128</v>
      </c>
      <c r="H107" s="63"/>
      <c r="I107" s="263"/>
    </row>
    <row r="108" spans="1:19">
      <c r="A108" s="289">
        <f>G106+1</f>
        <v>45985</v>
      </c>
      <c r="B108" s="286">
        <f>A108+1</f>
        <v>45986</v>
      </c>
      <c r="C108" s="286">
        <f t="shared" ref="C108:G108" si="46">B108+1</f>
        <v>45987</v>
      </c>
      <c r="D108" s="286">
        <f t="shared" si="46"/>
        <v>45988</v>
      </c>
      <c r="E108" s="286">
        <f t="shared" si="46"/>
        <v>45989</v>
      </c>
      <c r="F108" s="291">
        <f t="shared" si="46"/>
        <v>45990</v>
      </c>
      <c r="G108" s="327">
        <f t="shared" si="46"/>
        <v>45991</v>
      </c>
      <c r="H108" s="63"/>
      <c r="P108" s="111" t="str">
        <f>IF(J99-J103=M100+M101+M102+M103+M104+M105,"○","×")</f>
        <v>○</v>
      </c>
    </row>
    <row r="109" spans="1:19">
      <c r="A109" s="271" t="s">
        <v>128</v>
      </c>
      <c r="B109" s="255" t="s">
        <v>121</v>
      </c>
      <c r="C109" s="301"/>
      <c r="D109" s="332" t="s">
        <v>121</v>
      </c>
      <c r="E109" s="260" t="s">
        <v>126</v>
      </c>
      <c r="F109" s="258" t="s">
        <v>126</v>
      </c>
      <c r="G109" s="271" t="s">
        <v>128</v>
      </c>
      <c r="H109" s="63"/>
    </row>
    <row r="110" spans="1:19">
      <c r="A110" s="306"/>
      <c r="B110" s="307"/>
      <c r="C110" s="307"/>
      <c r="D110" s="307"/>
      <c r="E110" s="307"/>
      <c r="F110" s="307"/>
      <c r="G110" s="307"/>
    </row>
    <row r="113" spans="1:19">
      <c r="A113" s="54">
        <v>12</v>
      </c>
      <c r="B113" s="54" t="s">
        <v>133</v>
      </c>
      <c r="R113" s="110" t="s">
        <v>130</v>
      </c>
      <c r="S113" s="110" t="s">
        <v>131</v>
      </c>
    </row>
    <row r="114" spans="1:19">
      <c r="A114" s="56" t="s">
        <v>34</v>
      </c>
      <c r="B114" s="56" t="s">
        <v>33</v>
      </c>
      <c r="C114" s="56" t="s">
        <v>32</v>
      </c>
      <c r="D114" s="240" t="s">
        <v>31</v>
      </c>
      <c r="E114" s="240" t="s">
        <v>30</v>
      </c>
      <c r="F114" s="241" t="s">
        <v>29</v>
      </c>
      <c r="G114" s="242" t="s">
        <v>23</v>
      </c>
      <c r="I114" s="54" t="s">
        <v>35</v>
      </c>
      <c r="J114" s="54">
        <v>31</v>
      </c>
      <c r="L114" s="1" t="s">
        <v>123</v>
      </c>
      <c r="M114" s="1" t="s">
        <v>124</v>
      </c>
      <c r="O114" s="110" t="s">
        <v>91</v>
      </c>
      <c r="P114" s="111" t="s">
        <v>92</v>
      </c>
      <c r="R114" s="284">
        <f>DATE(A1,A113,1)</f>
        <v>45992</v>
      </c>
      <c r="S114" s="110">
        <f>WEEKDAY(R114,1)</f>
        <v>2</v>
      </c>
    </row>
    <row r="115" spans="1:19" ht="14.25" customHeight="1">
      <c r="A115" s="285">
        <f>R114-(S114-2)</f>
        <v>45992</v>
      </c>
      <c r="B115" s="285">
        <f>A115+1</f>
        <v>45993</v>
      </c>
      <c r="C115" s="285">
        <f t="shared" ref="C115" si="47">B115+1</f>
        <v>45994</v>
      </c>
      <c r="D115" s="285">
        <f t="shared" ref="D115" si="48">C115+1</f>
        <v>45995</v>
      </c>
      <c r="E115" s="285">
        <f t="shared" ref="E115" si="49">D115+1</f>
        <v>45996</v>
      </c>
      <c r="F115" s="292">
        <f t="shared" ref="F115" si="50">E115+1</f>
        <v>45997</v>
      </c>
      <c r="G115" s="289">
        <f t="shared" ref="G115" si="51">F115+1</f>
        <v>45998</v>
      </c>
      <c r="I115" s="60" t="s">
        <v>27</v>
      </c>
      <c r="J115" s="55">
        <v>4</v>
      </c>
      <c r="K115" s="387" t="s">
        <v>135</v>
      </c>
      <c r="L115" s="264" t="s">
        <v>125</v>
      </c>
      <c r="M115" s="113">
        <f>COUNTIF(A$115:G$124,"15人")</f>
        <v>0</v>
      </c>
      <c r="O115" s="110">
        <f>SUM(J115:J123)</f>
        <v>31</v>
      </c>
      <c r="P115" s="111" t="str">
        <f>IF(J114=O115,"○","×")</f>
        <v>○</v>
      </c>
    </row>
    <row r="116" spans="1:19">
      <c r="A116" s="253" t="s">
        <v>122</v>
      </c>
      <c r="B116" s="253" t="s">
        <v>122</v>
      </c>
      <c r="C116" s="333"/>
      <c r="D116" s="253" t="s">
        <v>122</v>
      </c>
      <c r="E116" s="253" t="s">
        <v>122</v>
      </c>
      <c r="F116" s="258" t="s">
        <v>122</v>
      </c>
      <c r="G116" s="271" t="s">
        <v>121</v>
      </c>
      <c r="I116" s="59" t="s">
        <v>26</v>
      </c>
      <c r="J116" s="55">
        <v>4</v>
      </c>
      <c r="K116" s="387"/>
      <c r="L116" s="264" t="s">
        <v>165</v>
      </c>
      <c r="M116" s="113">
        <f>COUNTIF(A$115:G$124,"13人")</f>
        <v>0</v>
      </c>
    </row>
    <row r="117" spans="1:19">
      <c r="A117" s="286">
        <f>G115+1</f>
        <v>45999</v>
      </c>
      <c r="B117" s="286">
        <f>A117+1</f>
        <v>46000</v>
      </c>
      <c r="C117" s="286">
        <f t="shared" ref="C117:G117" si="52">B117+1</f>
        <v>46001</v>
      </c>
      <c r="D117" s="286">
        <f t="shared" si="52"/>
        <v>46002</v>
      </c>
      <c r="E117" s="286">
        <f t="shared" si="52"/>
        <v>46003</v>
      </c>
      <c r="F117" s="291">
        <f t="shared" si="52"/>
        <v>46004</v>
      </c>
      <c r="G117" s="289">
        <f t="shared" si="52"/>
        <v>46005</v>
      </c>
      <c r="I117" s="58" t="s">
        <v>25</v>
      </c>
      <c r="J117" s="55">
        <v>0</v>
      </c>
      <c r="K117" s="388"/>
      <c r="L117" s="264" t="s">
        <v>128</v>
      </c>
      <c r="M117" s="113">
        <f>COUNTIF(A$115:G$124,"11人")</f>
        <v>0</v>
      </c>
    </row>
    <row r="118" spans="1:19">
      <c r="A118" s="253" t="s">
        <v>122</v>
      </c>
      <c r="B118" s="253" t="s">
        <v>122</v>
      </c>
      <c r="C118" s="287"/>
      <c r="D118" s="253" t="s">
        <v>122</v>
      </c>
      <c r="E118" s="253" t="s">
        <v>122</v>
      </c>
      <c r="F118" s="258" t="s">
        <v>122</v>
      </c>
      <c r="G118" s="271" t="s">
        <v>121</v>
      </c>
      <c r="I118" s="356" t="s">
        <v>28</v>
      </c>
      <c r="J118" s="55">
        <v>7</v>
      </c>
      <c r="K118" s="388"/>
      <c r="L118" s="264" t="s">
        <v>126</v>
      </c>
      <c r="M118" s="113">
        <f>COUNTIF(A$115:G$124,"9人")</f>
        <v>0</v>
      </c>
    </row>
    <row r="119" spans="1:19">
      <c r="A119" s="286">
        <f>G117+1</f>
        <v>46006</v>
      </c>
      <c r="B119" s="286">
        <f>A119+1</f>
        <v>46007</v>
      </c>
      <c r="C119" s="286">
        <f t="shared" ref="C119:G119" si="53">B119+1</f>
        <v>46008</v>
      </c>
      <c r="D119" s="286">
        <f t="shared" si="53"/>
        <v>46009</v>
      </c>
      <c r="E119" s="286">
        <f t="shared" si="53"/>
        <v>46010</v>
      </c>
      <c r="F119" s="291">
        <f t="shared" si="53"/>
        <v>46011</v>
      </c>
      <c r="G119" s="289">
        <f t="shared" si="53"/>
        <v>46012</v>
      </c>
      <c r="I119" s="55" t="s">
        <v>24</v>
      </c>
      <c r="J119" s="55">
        <v>16</v>
      </c>
      <c r="K119" s="388"/>
      <c r="L119" s="264" t="s">
        <v>121</v>
      </c>
      <c r="M119" s="113">
        <f>COUNTIF(A$115:G$124,"7人")</f>
        <v>4</v>
      </c>
    </row>
    <row r="120" spans="1:19" ht="15" thickBot="1">
      <c r="A120" s="253" t="s">
        <v>122</v>
      </c>
      <c r="B120" s="253" t="s">
        <v>122</v>
      </c>
      <c r="C120" s="287"/>
      <c r="D120" s="253" t="s">
        <v>122</v>
      </c>
      <c r="E120" s="253" t="s">
        <v>122</v>
      </c>
      <c r="F120" s="258" t="s">
        <v>122</v>
      </c>
      <c r="G120" s="271" t="s">
        <v>121</v>
      </c>
      <c r="I120" s="263"/>
      <c r="K120" s="389"/>
      <c r="L120" s="266" t="s">
        <v>122</v>
      </c>
      <c r="M120" s="267">
        <f>COUNTIF(A$115:G$124,"5人")</f>
        <v>20</v>
      </c>
    </row>
    <row r="121" spans="1:19" ht="15" thickTop="1">
      <c r="A121" s="286">
        <f>G119+1</f>
        <v>46013</v>
      </c>
      <c r="B121" s="286">
        <f>A121+1</f>
        <v>46014</v>
      </c>
      <c r="C121" s="286">
        <f t="shared" ref="C121:G121" si="54">B121+1</f>
        <v>46015</v>
      </c>
      <c r="D121" s="286">
        <f t="shared" si="54"/>
        <v>46016</v>
      </c>
      <c r="E121" s="286">
        <f t="shared" si="54"/>
        <v>46017</v>
      </c>
      <c r="F121" s="291">
        <f t="shared" si="54"/>
        <v>46018</v>
      </c>
      <c r="G121" s="289">
        <f t="shared" si="54"/>
        <v>46019</v>
      </c>
      <c r="I121" s="263"/>
      <c r="K121" s="389"/>
      <c r="L121" s="268" t="s">
        <v>36</v>
      </c>
      <c r="M121" s="268">
        <f>SUM(M115:M120)</f>
        <v>24</v>
      </c>
    </row>
    <row r="122" spans="1:19">
      <c r="A122" s="253" t="s">
        <v>122</v>
      </c>
      <c r="B122" s="253" t="s">
        <v>122</v>
      </c>
      <c r="C122" s="287"/>
      <c r="D122" s="253" t="s">
        <v>122</v>
      </c>
      <c r="E122" s="253" t="s">
        <v>122</v>
      </c>
      <c r="F122" s="258" t="s">
        <v>122</v>
      </c>
      <c r="G122" s="271" t="s">
        <v>121</v>
      </c>
      <c r="I122" s="263"/>
      <c r="K122" s="252"/>
    </row>
    <row r="123" spans="1:19">
      <c r="A123" s="286">
        <f>G121+1</f>
        <v>46020</v>
      </c>
      <c r="B123" s="286">
        <f>A123+1</f>
        <v>46021</v>
      </c>
      <c r="C123" s="286">
        <f t="shared" ref="C123:G123" si="55">B123+1</f>
        <v>46022</v>
      </c>
      <c r="D123" s="349">
        <f t="shared" si="55"/>
        <v>46023</v>
      </c>
      <c r="E123" s="349">
        <f t="shared" si="55"/>
        <v>46024</v>
      </c>
      <c r="F123" s="350">
        <f t="shared" si="55"/>
        <v>46025</v>
      </c>
      <c r="G123" s="351">
        <f t="shared" si="55"/>
        <v>46026</v>
      </c>
      <c r="P123" s="111" t="str">
        <f>IF(J114-J118=M115+M116+M117+M118+M119+M120,"○","×")</f>
        <v>○</v>
      </c>
    </row>
    <row r="124" spans="1:19">
      <c r="A124" s="287"/>
      <c r="B124" s="287"/>
      <c r="C124" s="287"/>
      <c r="D124" s="287"/>
      <c r="E124" s="287"/>
      <c r="F124" s="299"/>
      <c r="G124" s="308"/>
    </row>
    <row r="126" spans="1:19" ht="24">
      <c r="A126" s="390">
        <f>A1+1</f>
        <v>2026</v>
      </c>
      <c r="B126" s="390"/>
    </row>
    <row r="127" spans="1:19">
      <c r="A127" s="54">
        <v>1</v>
      </c>
      <c r="B127" s="54" t="s">
        <v>133</v>
      </c>
      <c r="R127" s="110" t="s">
        <v>130</v>
      </c>
      <c r="S127" s="110" t="s">
        <v>131</v>
      </c>
    </row>
    <row r="128" spans="1:19">
      <c r="A128" s="56" t="s">
        <v>34</v>
      </c>
      <c r="B128" s="56" t="s">
        <v>33</v>
      </c>
      <c r="C128" s="56" t="s">
        <v>32</v>
      </c>
      <c r="D128" s="56" t="s">
        <v>31</v>
      </c>
      <c r="E128" s="56" t="s">
        <v>30</v>
      </c>
      <c r="F128" s="62" t="s">
        <v>29</v>
      </c>
      <c r="G128" s="61" t="s">
        <v>23</v>
      </c>
      <c r="I128" s="54" t="s">
        <v>35</v>
      </c>
      <c r="J128" s="54">
        <v>31</v>
      </c>
      <c r="L128" s="1" t="s">
        <v>123</v>
      </c>
      <c r="M128" s="1" t="s">
        <v>124</v>
      </c>
      <c r="O128" s="110" t="s">
        <v>91</v>
      </c>
      <c r="P128" s="111" t="s">
        <v>92</v>
      </c>
      <c r="R128" s="284">
        <f>DATE(A126,A127,1)</f>
        <v>46023</v>
      </c>
      <c r="S128" s="110">
        <f>WEEKDAY(R128,1)</f>
        <v>5</v>
      </c>
    </row>
    <row r="129" spans="1:19" ht="14.25" customHeight="1">
      <c r="A129" s="349">
        <f>R128-(S128-2)</f>
        <v>46020</v>
      </c>
      <c r="B129" s="349">
        <f>A129+1</f>
        <v>46021</v>
      </c>
      <c r="C129" s="349">
        <f t="shared" ref="C129:G129" si="56">B129+1</f>
        <v>46022</v>
      </c>
      <c r="D129" s="290">
        <f t="shared" si="56"/>
        <v>46023</v>
      </c>
      <c r="E129" s="285">
        <f t="shared" si="56"/>
        <v>46024</v>
      </c>
      <c r="F129" s="292">
        <f t="shared" si="56"/>
        <v>46025</v>
      </c>
      <c r="G129" s="290">
        <f t="shared" si="56"/>
        <v>46026</v>
      </c>
      <c r="I129" s="60" t="s">
        <v>27</v>
      </c>
      <c r="J129" s="55">
        <v>5</v>
      </c>
      <c r="K129" s="387" t="s">
        <v>135</v>
      </c>
      <c r="L129" s="264" t="s">
        <v>125</v>
      </c>
      <c r="M129" s="113">
        <f>COUNTIF(A$129:G$138,"15人")</f>
        <v>0</v>
      </c>
      <c r="O129" s="110">
        <f>SUM(J129:J137)</f>
        <v>31</v>
      </c>
      <c r="P129" s="111" t="str">
        <f>IF(J128=O129,"○","×")</f>
        <v>○</v>
      </c>
    </row>
    <row r="130" spans="1:19">
      <c r="A130" s="287"/>
      <c r="B130" s="298"/>
      <c r="C130" s="287"/>
      <c r="D130" s="308"/>
      <c r="E130" s="253" t="s">
        <v>126</v>
      </c>
      <c r="F130" s="257" t="s">
        <v>126</v>
      </c>
      <c r="G130" s="271" t="s">
        <v>126</v>
      </c>
      <c r="I130" s="59" t="s">
        <v>26</v>
      </c>
      <c r="J130" s="55">
        <v>4</v>
      </c>
      <c r="K130" s="387"/>
      <c r="L130" s="264" t="s">
        <v>165</v>
      </c>
      <c r="M130" s="113">
        <f>COUNTIF(A$129:G$138,"13人")</f>
        <v>0</v>
      </c>
    </row>
    <row r="131" spans="1:19">
      <c r="A131" s="285">
        <f>G129+1</f>
        <v>46027</v>
      </c>
      <c r="B131" s="285">
        <f>A131+1</f>
        <v>46028</v>
      </c>
      <c r="C131" s="286">
        <f t="shared" ref="C131:G131" si="57">B131+1</f>
        <v>46029</v>
      </c>
      <c r="D131" s="286">
        <f t="shared" si="57"/>
        <v>46030</v>
      </c>
      <c r="E131" s="286">
        <f t="shared" si="57"/>
        <v>46031</v>
      </c>
      <c r="F131" s="291">
        <f t="shared" si="57"/>
        <v>46032</v>
      </c>
      <c r="G131" s="289">
        <f t="shared" si="57"/>
        <v>46033</v>
      </c>
      <c r="I131" s="58" t="s">
        <v>25</v>
      </c>
      <c r="J131" s="55">
        <v>1</v>
      </c>
      <c r="K131" s="388"/>
      <c r="L131" s="264" t="s">
        <v>128</v>
      </c>
      <c r="M131" s="113">
        <f>COUNTIF(A$129:G$138,"11人")</f>
        <v>0</v>
      </c>
    </row>
    <row r="132" spans="1:19">
      <c r="A132" s="253" t="s">
        <v>122</v>
      </c>
      <c r="B132" s="253" t="s">
        <v>122</v>
      </c>
      <c r="C132" s="287"/>
      <c r="D132" s="253" t="s">
        <v>122</v>
      </c>
      <c r="E132" s="253" t="s">
        <v>122</v>
      </c>
      <c r="F132" s="258" t="s">
        <v>121</v>
      </c>
      <c r="G132" s="271" t="s">
        <v>126</v>
      </c>
      <c r="I132" s="356" t="s">
        <v>28</v>
      </c>
      <c r="J132" s="55">
        <v>5</v>
      </c>
      <c r="K132" s="388"/>
      <c r="L132" s="264" t="s">
        <v>126</v>
      </c>
      <c r="M132" s="113">
        <f>COUNTIF(A$129:G$138,"9人")</f>
        <v>5</v>
      </c>
    </row>
    <row r="133" spans="1:19">
      <c r="A133" s="290">
        <f>G131+1</f>
        <v>46034</v>
      </c>
      <c r="B133" s="286">
        <f>A133+1</f>
        <v>46035</v>
      </c>
      <c r="C133" s="286">
        <f t="shared" ref="C133:G133" si="58">B133+1</f>
        <v>46036</v>
      </c>
      <c r="D133" s="286">
        <f t="shared" si="58"/>
        <v>46037</v>
      </c>
      <c r="E133" s="286">
        <f t="shared" si="58"/>
        <v>46038</v>
      </c>
      <c r="F133" s="291">
        <f t="shared" si="58"/>
        <v>46039</v>
      </c>
      <c r="G133" s="289">
        <f t="shared" si="58"/>
        <v>46040</v>
      </c>
      <c r="I133" s="55" t="s">
        <v>24</v>
      </c>
      <c r="J133" s="55">
        <f>J128-J129-J130-J131-J132</f>
        <v>16</v>
      </c>
      <c r="K133" s="388"/>
      <c r="L133" s="264" t="s">
        <v>121</v>
      </c>
      <c r="M133" s="113">
        <f>COUNTIF(A$129:G$138,"7人")</f>
        <v>3</v>
      </c>
      <c r="N133" s="112"/>
    </row>
    <row r="134" spans="1:19" ht="15" thickBot="1">
      <c r="A134" s="271" t="s">
        <v>126</v>
      </c>
      <c r="B134" s="253" t="s">
        <v>122</v>
      </c>
      <c r="C134" s="287"/>
      <c r="D134" s="253" t="s">
        <v>122</v>
      </c>
      <c r="E134" s="253" t="s">
        <v>122</v>
      </c>
      <c r="F134" s="258" t="s">
        <v>122</v>
      </c>
      <c r="G134" s="271" t="s">
        <v>121</v>
      </c>
      <c r="I134" s="263"/>
      <c r="K134" s="389"/>
      <c r="L134" s="266" t="s">
        <v>122</v>
      </c>
      <c r="M134" s="267">
        <f>COUNTIF(A$129:G$138,"5人")</f>
        <v>18</v>
      </c>
      <c r="N134" s="112"/>
    </row>
    <row r="135" spans="1:19" ht="15" thickTop="1">
      <c r="A135" s="286">
        <f>G133+1</f>
        <v>46041</v>
      </c>
      <c r="B135" s="286">
        <f>A135+1</f>
        <v>46042</v>
      </c>
      <c r="C135" s="286">
        <f t="shared" ref="C135:G135" si="59">B135+1</f>
        <v>46043</v>
      </c>
      <c r="D135" s="286">
        <f t="shared" si="59"/>
        <v>46044</v>
      </c>
      <c r="E135" s="286">
        <f t="shared" si="59"/>
        <v>46045</v>
      </c>
      <c r="F135" s="291">
        <f t="shared" si="59"/>
        <v>46046</v>
      </c>
      <c r="G135" s="289">
        <f t="shared" si="59"/>
        <v>46047</v>
      </c>
      <c r="I135" s="263"/>
      <c r="K135" s="389"/>
      <c r="L135" s="268" t="s">
        <v>36</v>
      </c>
      <c r="M135" s="268">
        <f>SUM(M129:M134)</f>
        <v>26</v>
      </c>
    </row>
    <row r="136" spans="1:19">
      <c r="A136" s="253" t="s">
        <v>122</v>
      </c>
      <c r="B136" s="253" t="s">
        <v>122</v>
      </c>
      <c r="C136" s="287"/>
      <c r="D136" s="253" t="s">
        <v>122</v>
      </c>
      <c r="E136" s="253" t="s">
        <v>122</v>
      </c>
      <c r="F136" s="258" t="s">
        <v>122</v>
      </c>
      <c r="G136" s="271" t="s">
        <v>121</v>
      </c>
      <c r="I136" s="263"/>
      <c r="K136" s="252"/>
    </row>
    <row r="137" spans="1:19">
      <c r="A137" s="286">
        <f>G135+1</f>
        <v>46048</v>
      </c>
      <c r="B137" s="286">
        <f>A137+1</f>
        <v>46049</v>
      </c>
      <c r="C137" s="286">
        <f t="shared" ref="C137:G137" si="60">B137+1</f>
        <v>46050</v>
      </c>
      <c r="D137" s="286">
        <f t="shared" si="60"/>
        <v>46051</v>
      </c>
      <c r="E137" s="286">
        <f t="shared" si="60"/>
        <v>46052</v>
      </c>
      <c r="F137" s="291">
        <f t="shared" si="60"/>
        <v>46053</v>
      </c>
      <c r="G137" s="351">
        <f t="shared" si="60"/>
        <v>46054</v>
      </c>
      <c r="P137" s="111" t="str">
        <f>IF(J128-J132=M129+M130+M131+M132+M133+M134,"○","×")</f>
        <v>○</v>
      </c>
    </row>
    <row r="138" spans="1:19">
      <c r="A138" s="253" t="s">
        <v>122</v>
      </c>
      <c r="B138" s="253" t="s">
        <v>122</v>
      </c>
      <c r="C138" s="287"/>
      <c r="D138" s="253" t="s">
        <v>122</v>
      </c>
      <c r="E138" s="253" t="s">
        <v>122</v>
      </c>
      <c r="F138" s="258" t="s">
        <v>122</v>
      </c>
      <c r="G138" s="271"/>
    </row>
    <row r="141" spans="1:19">
      <c r="A141" s="54">
        <v>2</v>
      </c>
      <c r="B141" s="54" t="s">
        <v>133</v>
      </c>
      <c r="R141" s="110" t="s">
        <v>130</v>
      </c>
      <c r="S141" s="110" t="s">
        <v>131</v>
      </c>
    </row>
    <row r="142" spans="1:19">
      <c r="A142" s="240" t="s">
        <v>34</v>
      </c>
      <c r="B142" s="240" t="s">
        <v>33</v>
      </c>
      <c r="C142" s="240" t="s">
        <v>32</v>
      </c>
      <c r="D142" s="240" t="s">
        <v>31</v>
      </c>
      <c r="E142" s="240" t="s">
        <v>30</v>
      </c>
      <c r="F142" s="241" t="s">
        <v>29</v>
      </c>
      <c r="G142" s="242" t="s">
        <v>23</v>
      </c>
      <c r="I142" s="54" t="s">
        <v>35</v>
      </c>
      <c r="J142" s="54">
        <v>28</v>
      </c>
      <c r="L142" s="1" t="s">
        <v>123</v>
      </c>
      <c r="M142" s="1" t="s">
        <v>124</v>
      </c>
      <c r="O142" s="110" t="s">
        <v>91</v>
      </c>
      <c r="P142" s="111" t="s">
        <v>92</v>
      </c>
      <c r="R142" s="284">
        <f>DATE(A126,A141,1)</f>
        <v>46054</v>
      </c>
      <c r="S142" s="110">
        <f>WEEKDAY(R142,1)</f>
        <v>1</v>
      </c>
    </row>
    <row r="143" spans="1:19" ht="14.25" customHeight="1">
      <c r="A143" s="349">
        <f>R142-(S142+5)</f>
        <v>46048</v>
      </c>
      <c r="B143" s="349">
        <f>A143+1</f>
        <v>46049</v>
      </c>
      <c r="C143" s="349">
        <f t="shared" ref="C143:G143" si="61">B143+1</f>
        <v>46050</v>
      </c>
      <c r="D143" s="349">
        <f t="shared" si="61"/>
        <v>46051</v>
      </c>
      <c r="E143" s="349">
        <f t="shared" si="61"/>
        <v>46052</v>
      </c>
      <c r="F143" s="350">
        <f t="shared" si="61"/>
        <v>46053</v>
      </c>
      <c r="G143" s="289">
        <f t="shared" si="61"/>
        <v>46054</v>
      </c>
      <c r="I143" s="60" t="s">
        <v>27</v>
      </c>
      <c r="J143" s="55">
        <v>4</v>
      </c>
      <c r="K143" s="387" t="s">
        <v>135</v>
      </c>
      <c r="L143" s="264" t="s">
        <v>125</v>
      </c>
      <c r="M143" s="113">
        <f>COUNTIF(A$143:G$152,"15人")</f>
        <v>0</v>
      </c>
      <c r="O143" s="110">
        <f>SUM(J143:J150)</f>
        <v>28</v>
      </c>
      <c r="P143" s="111" t="str">
        <f>IF(J142=O143,"○","×")</f>
        <v>○</v>
      </c>
    </row>
    <row r="144" spans="1:19">
      <c r="A144" s="287"/>
      <c r="B144" s="287"/>
      <c r="C144" s="287"/>
      <c r="D144" s="287"/>
      <c r="E144" s="287"/>
      <c r="F144" s="299"/>
      <c r="G144" s="271" t="s">
        <v>121</v>
      </c>
      <c r="I144" s="59" t="s">
        <v>26</v>
      </c>
      <c r="J144" s="55">
        <v>4</v>
      </c>
      <c r="K144" s="387"/>
      <c r="L144" s="264" t="s">
        <v>165</v>
      </c>
      <c r="M144" s="113">
        <f>COUNTIF(A$143:G$152,"13人")</f>
        <v>0</v>
      </c>
    </row>
    <row r="145" spans="1:19">
      <c r="A145" s="286">
        <f>G143+1</f>
        <v>46055</v>
      </c>
      <c r="B145" s="286">
        <f>A145+1</f>
        <v>46056</v>
      </c>
      <c r="C145" s="286">
        <f t="shared" ref="C145:G145" si="62">B145+1</f>
        <v>46057</v>
      </c>
      <c r="D145" s="286">
        <f t="shared" si="62"/>
        <v>46058</v>
      </c>
      <c r="E145" s="286">
        <f t="shared" si="62"/>
        <v>46059</v>
      </c>
      <c r="F145" s="291">
        <f t="shared" si="62"/>
        <v>46060</v>
      </c>
      <c r="G145" s="289">
        <f t="shared" si="62"/>
        <v>46061</v>
      </c>
      <c r="I145" s="58" t="s">
        <v>25</v>
      </c>
      <c r="J145" s="55">
        <v>2</v>
      </c>
      <c r="K145" s="388"/>
      <c r="L145" s="264" t="s">
        <v>128</v>
      </c>
      <c r="M145" s="113">
        <f>COUNTIF(A$143:G$152,"11人")</f>
        <v>0</v>
      </c>
    </row>
    <row r="146" spans="1:19">
      <c r="A146" s="253" t="s">
        <v>122</v>
      </c>
      <c r="B146" s="253" t="s">
        <v>122</v>
      </c>
      <c r="C146" s="287"/>
      <c r="D146" s="253" t="s">
        <v>122</v>
      </c>
      <c r="E146" s="256" t="s">
        <v>122</v>
      </c>
      <c r="F146" s="258" t="s">
        <v>122</v>
      </c>
      <c r="G146" s="271" t="s">
        <v>121</v>
      </c>
      <c r="I146" s="356" t="s">
        <v>28</v>
      </c>
      <c r="J146" s="55">
        <v>4</v>
      </c>
      <c r="K146" s="388"/>
      <c r="L146" s="264" t="s">
        <v>126</v>
      </c>
      <c r="M146" s="113">
        <f>COUNTIF(A$143:G$152,"9人")</f>
        <v>0</v>
      </c>
    </row>
    <row r="147" spans="1:19">
      <c r="A147" s="286">
        <f>G145+1</f>
        <v>46062</v>
      </c>
      <c r="B147" s="286">
        <f>A147+1</f>
        <v>46063</v>
      </c>
      <c r="C147" s="289">
        <f t="shared" ref="C147:G147" si="63">B147+1</f>
        <v>46064</v>
      </c>
      <c r="D147" s="286">
        <f t="shared" si="63"/>
        <v>46065</v>
      </c>
      <c r="E147" s="286">
        <f t="shared" si="63"/>
        <v>46066</v>
      </c>
      <c r="F147" s="291">
        <f t="shared" si="63"/>
        <v>46067</v>
      </c>
      <c r="G147" s="289">
        <f t="shared" si="63"/>
        <v>46068</v>
      </c>
      <c r="I147" s="55" t="s">
        <v>24</v>
      </c>
      <c r="J147" s="55">
        <f>J142-J143-J144-J145-J146</f>
        <v>14</v>
      </c>
      <c r="K147" s="388"/>
      <c r="L147" s="264" t="s">
        <v>121</v>
      </c>
      <c r="M147" s="113">
        <f>COUNTIF(A$143:G$152,"7人")</f>
        <v>6</v>
      </c>
    </row>
    <row r="148" spans="1:19" ht="15" thickBot="1">
      <c r="A148" s="253" t="s">
        <v>122</v>
      </c>
      <c r="B148" s="253" t="s">
        <v>122</v>
      </c>
      <c r="C148" s="271" t="s">
        <v>121</v>
      </c>
      <c r="D148" s="287"/>
      <c r="E148" s="253" t="s">
        <v>122</v>
      </c>
      <c r="F148" s="258" t="s">
        <v>122</v>
      </c>
      <c r="G148" s="271" t="s">
        <v>121</v>
      </c>
      <c r="I148" s="263"/>
      <c r="K148" s="389"/>
      <c r="L148" s="266" t="s">
        <v>122</v>
      </c>
      <c r="M148" s="267">
        <f>COUNTIF(A$143:G$152,"5人")</f>
        <v>18</v>
      </c>
    </row>
    <row r="149" spans="1:19" ht="15" thickTop="1">
      <c r="A149" s="286">
        <f>G147+1</f>
        <v>46069</v>
      </c>
      <c r="B149" s="286">
        <f>A149+1</f>
        <v>46070</v>
      </c>
      <c r="C149" s="286">
        <f t="shared" ref="C149:G149" si="64">B149+1</f>
        <v>46071</v>
      </c>
      <c r="D149" s="286">
        <f t="shared" si="64"/>
        <v>46072</v>
      </c>
      <c r="E149" s="286">
        <f t="shared" si="64"/>
        <v>46073</v>
      </c>
      <c r="F149" s="291">
        <f t="shared" si="64"/>
        <v>46074</v>
      </c>
      <c r="G149" s="289">
        <f t="shared" si="64"/>
        <v>46075</v>
      </c>
      <c r="I149" s="263"/>
      <c r="K149" s="389"/>
      <c r="L149" s="268" t="s">
        <v>36</v>
      </c>
      <c r="M149" s="268">
        <f>SUM(M143:M148)</f>
        <v>24</v>
      </c>
    </row>
    <row r="150" spans="1:19">
      <c r="A150" s="253" t="s">
        <v>122</v>
      </c>
      <c r="B150" s="253" t="s">
        <v>122</v>
      </c>
      <c r="C150" s="295"/>
      <c r="D150" s="253" t="s">
        <v>122</v>
      </c>
      <c r="E150" s="253" t="s">
        <v>122</v>
      </c>
      <c r="F150" s="258" t="s">
        <v>122</v>
      </c>
      <c r="G150" s="271" t="s">
        <v>121</v>
      </c>
      <c r="P150" s="111" t="str">
        <f>IF(J142-J146=M143+M144+M145+M146+M147+M148,"○","×")</f>
        <v>○</v>
      </c>
    </row>
    <row r="151" spans="1:19">
      <c r="A151" s="289">
        <f>G149+1</f>
        <v>46076</v>
      </c>
      <c r="B151" s="286">
        <f>A151+1</f>
        <v>46077</v>
      </c>
      <c r="C151" s="286">
        <f t="shared" ref="C151:G151" si="65">B151+1</f>
        <v>46078</v>
      </c>
      <c r="D151" s="286">
        <f t="shared" si="65"/>
        <v>46079</v>
      </c>
      <c r="E151" s="286">
        <f t="shared" si="65"/>
        <v>46080</v>
      </c>
      <c r="F151" s="292">
        <f t="shared" si="65"/>
        <v>46081</v>
      </c>
      <c r="G151" s="325">
        <f t="shared" si="65"/>
        <v>46082</v>
      </c>
    </row>
    <row r="152" spans="1:19">
      <c r="A152" s="335" t="s">
        <v>121</v>
      </c>
      <c r="B152" s="273" t="s">
        <v>122</v>
      </c>
      <c r="C152" s="309"/>
      <c r="D152" s="253" t="s">
        <v>122</v>
      </c>
      <c r="E152" s="253" t="s">
        <v>122</v>
      </c>
      <c r="F152" s="257" t="s">
        <v>122</v>
      </c>
      <c r="G152" s="355"/>
    </row>
    <row r="154" spans="1:19">
      <c r="A154" s="54">
        <v>3</v>
      </c>
      <c r="B154" s="54" t="s">
        <v>133</v>
      </c>
      <c r="R154" s="110" t="s">
        <v>130</v>
      </c>
      <c r="S154" s="110" t="s">
        <v>131</v>
      </c>
    </row>
    <row r="155" spans="1:19">
      <c r="A155" s="56" t="s">
        <v>34</v>
      </c>
      <c r="B155" s="56" t="s">
        <v>33</v>
      </c>
      <c r="C155" s="56" t="s">
        <v>32</v>
      </c>
      <c r="D155" s="56" t="s">
        <v>31</v>
      </c>
      <c r="E155" s="56" t="s">
        <v>30</v>
      </c>
      <c r="F155" s="62" t="s">
        <v>29</v>
      </c>
      <c r="G155" s="61" t="s">
        <v>23</v>
      </c>
      <c r="I155" s="54" t="s">
        <v>35</v>
      </c>
      <c r="J155" s="54">
        <v>31</v>
      </c>
      <c r="L155" s="1" t="s">
        <v>123</v>
      </c>
      <c r="M155" s="1" t="s">
        <v>124</v>
      </c>
      <c r="O155" s="110" t="s">
        <v>91</v>
      </c>
      <c r="P155" s="111" t="s">
        <v>92</v>
      </c>
      <c r="R155" s="284">
        <f>DATE(A126,A154,1)</f>
        <v>46082</v>
      </c>
      <c r="S155" s="110">
        <f>WEEKDAY(R155,1)</f>
        <v>1</v>
      </c>
    </row>
    <row r="156" spans="1:19" ht="14.25" customHeight="1">
      <c r="A156" s="323">
        <f>R155-(S155+5)</f>
        <v>46076</v>
      </c>
      <c r="B156" s="323">
        <f>A156+1</f>
        <v>46077</v>
      </c>
      <c r="C156" s="323">
        <f t="shared" ref="C156:G156" si="66">B156+1</f>
        <v>46078</v>
      </c>
      <c r="D156" s="323">
        <f t="shared" si="66"/>
        <v>46079</v>
      </c>
      <c r="E156" s="323">
        <f t="shared" si="66"/>
        <v>46080</v>
      </c>
      <c r="F156" s="350">
        <f t="shared" si="66"/>
        <v>46081</v>
      </c>
      <c r="G156" s="289">
        <f t="shared" si="66"/>
        <v>46082</v>
      </c>
      <c r="I156" s="60" t="s">
        <v>27</v>
      </c>
      <c r="J156" s="55">
        <v>4</v>
      </c>
      <c r="K156" s="384"/>
      <c r="L156" s="264" t="s">
        <v>125</v>
      </c>
      <c r="M156" s="113">
        <f>COUNTIF(A$156:G$167,"15人")</f>
        <v>0</v>
      </c>
      <c r="O156" s="110">
        <f>SUM(J156:J164)</f>
        <v>31</v>
      </c>
      <c r="P156" s="111" t="str">
        <f>IF(J155=O156,"○","×")</f>
        <v>○</v>
      </c>
    </row>
    <row r="157" spans="1:19">
      <c r="A157" s="301"/>
      <c r="B157" s="301"/>
      <c r="C157" s="287"/>
      <c r="D157" s="301"/>
      <c r="E157" s="301"/>
      <c r="F157" s="299"/>
      <c r="G157" s="271" t="s">
        <v>128</v>
      </c>
      <c r="I157" s="59" t="s">
        <v>26</v>
      </c>
      <c r="J157" s="55">
        <v>5</v>
      </c>
      <c r="K157" s="384"/>
      <c r="L157" s="264" t="s">
        <v>165</v>
      </c>
      <c r="M157" s="113">
        <f>COUNTIF(A$156:G$167,"13人")</f>
        <v>0</v>
      </c>
    </row>
    <row r="158" spans="1:19">
      <c r="A158" s="286">
        <f>G156+1</f>
        <v>46083</v>
      </c>
      <c r="B158" s="286">
        <f>A158+1</f>
        <v>46084</v>
      </c>
      <c r="C158" s="286">
        <f t="shared" ref="C158:G158" si="67">B158+1</f>
        <v>46085</v>
      </c>
      <c r="D158" s="286">
        <f t="shared" si="67"/>
        <v>46086</v>
      </c>
      <c r="E158" s="286">
        <f t="shared" si="67"/>
        <v>46087</v>
      </c>
      <c r="F158" s="291">
        <f t="shared" si="67"/>
        <v>46088</v>
      </c>
      <c r="G158" s="289">
        <f t="shared" si="67"/>
        <v>46089</v>
      </c>
      <c r="I158" s="58" t="s">
        <v>25</v>
      </c>
      <c r="J158" s="55">
        <v>1</v>
      </c>
      <c r="K158" s="385"/>
      <c r="L158" s="264" t="s">
        <v>128</v>
      </c>
      <c r="M158" s="113">
        <f>COUNTIF(A$156:G$167,"11人")</f>
        <v>8</v>
      </c>
    </row>
    <row r="159" spans="1:19">
      <c r="A159" s="255" t="s">
        <v>121</v>
      </c>
      <c r="B159" s="255" t="s">
        <v>121</v>
      </c>
      <c r="C159" s="287"/>
      <c r="D159" s="255" t="s">
        <v>121</v>
      </c>
      <c r="E159" s="255" t="s">
        <v>121</v>
      </c>
      <c r="F159" s="257" t="s">
        <v>126</v>
      </c>
      <c r="G159" s="271" t="s">
        <v>128</v>
      </c>
      <c r="I159" s="356" t="s">
        <v>28</v>
      </c>
      <c r="J159" s="55">
        <v>3</v>
      </c>
      <c r="K159" s="385"/>
      <c r="L159" s="264" t="s">
        <v>126</v>
      </c>
      <c r="M159" s="113">
        <f>COUNTIF(A$156:G$167,"9人")</f>
        <v>7</v>
      </c>
    </row>
    <row r="160" spans="1:19">
      <c r="A160" s="286">
        <f>G158+1</f>
        <v>46090</v>
      </c>
      <c r="B160" s="286">
        <f>A160+1</f>
        <v>46091</v>
      </c>
      <c r="C160" s="286">
        <f t="shared" ref="C160:G160" si="68">B160+1</f>
        <v>46092</v>
      </c>
      <c r="D160" s="286">
        <f t="shared" si="68"/>
        <v>46093</v>
      </c>
      <c r="E160" s="286">
        <f t="shared" si="68"/>
        <v>46094</v>
      </c>
      <c r="F160" s="291">
        <f t="shared" si="68"/>
        <v>46095</v>
      </c>
      <c r="G160" s="289">
        <f t="shared" si="68"/>
        <v>46096</v>
      </c>
      <c r="I160" s="55" t="s">
        <v>24</v>
      </c>
      <c r="J160" s="55">
        <f>J155-J156-J157-J158-J159</f>
        <v>18</v>
      </c>
      <c r="K160" s="385"/>
      <c r="L160" s="264" t="s">
        <v>121</v>
      </c>
      <c r="M160" s="113">
        <f>COUNTIF(A$156:G$167,"7人")</f>
        <v>13</v>
      </c>
    </row>
    <row r="161" spans="1:16" ht="15" thickBot="1">
      <c r="A161" s="255" t="s">
        <v>121</v>
      </c>
      <c r="B161" s="255" t="s">
        <v>121</v>
      </c>
      <c r="C161" s="287"/>
      <c r="D161" s="255" t="s">
        <v>121</v>
      </c>
      <c r="E161" s="255" t="s">
        <v>121</v>
      </c>
      <c r="F161" s="257" t="s">
        <v>126</v>
      </c>
      <c r="G161" s="271" t="s">
        <v>128</v>
      </c>
      <c r="I161" s="263"/>
      <c r="K161" s="386"/>
      <c r="L161" s="266" t="s">
        <v>122</v>
      </c>
      <c r="M161" s="267">
        <f>COUNTIF(A$156:G$167,"5人")</f>
        <v>0</v>
      </c>
    </row>
    <row r="162" spans="1:16" ht="15" thickTop="1">
      <c r="A162" s="286">
        <f>G160+1</f>
        <v>46097</v>
      </c>
      <c r="B162" s="286">
        <f>A162+1</f>
        <v>46098</v>
      </c>
      <c r="C162" s="286">
        <f t="shared" ref="C162:G162" si="69">B162+1</f>
        <v>46099</v>
      </c>
      <c r="D162" s="286">
        <f t="shared" si="69"/>
        <v>46100</v>
      </c>
      <c r="E162" s="289">
        <f t="shared" si="69"/>
        <v>46101</v>
      </c>
      <c r="F162" s="291">
        <f t="shared" si="69"/>
        <v>46102</v>
      </c>
      <c r="G162" s="289">
        <f t="shared" si="69"/>
        <v>46103</v>
      </c>
      <c r="I162" s="282"/>
      <c r="K162" s="386"/>
      <c r="L162" s="268" t="s">
        <v>36</v>
      </c>
      <c r="M162" s="268">
        <f>SUM(M156:M161)</f>
        <v>28</v>
      </c>
    </row>
    <row r="163" spans="1:16">
      <c r="A163" s="255" t="s">
        <v>121</v>
      </c>
      <c r="B163" s="255" t="s">
        <v>121</v>
      </c>
      <c r="C163" s="310"/>
      <c r="D163" s="255" t="s">
        <v>121</v>
      </c>
      <c r="E163" s="271" t="s">
        <v>128</v>
      </c>
      <c r="F163" s="257" t="s">
        <v>128</v>
      </c>
      <c r="G163" s="271" t="s">
        <v>128</v>
      </c>
      <c r="I163" s="263"/>
    </row>
    <row r="164" spans="1:16">
      <c r="A164" s="286">
        <f>G162+1</f>
        <v>46104</v>
      </c>
      <c r="B164" s="286">
        <f>A164+1</f>
        <v>46105</v>
      </c>
      <c r="C164" s="286">
        <f t="shared" ref="C164:G164" si="70">B164+1</f>
        <v>46106</v>
      </c>
      <c r="D164" s="286">
        <f t="shared" si="70"/>
        <v>46107</v>
      </c>
      <c r="E164" s="286">
        <f t="shared" si="70"/>
        <v>46108</v>
      </c>
      <c r="F164" s="291">
        <f t="shared" si="70"/>
        <v>46109</v>
      </c>
      <c r="G164" s="289">
        <f t="shared" si="70"/>
        <v>46110</v>
      </c>
      <c r="P164" s="111" t="str">
        <f>IF(J155-J159=M156+M157+M158+M159+M160+M161,"○","×")</f>
        <v>○</v>
      </c>
    </row>
    <row r="165" spans="1:16">
      <c r="A165" s="255" t="s">
        <v>121</v>
      </c>
      <c r="B165" s="255" t="s">
        <v>121</v>
      </c>
      <c r="C165" s="255" t="s">
        <v>126</v>
      </c>
      <c r="D165" s="255" t="s">
        <v>126</v>
      </c>
      <c r="E165" s="255" t="s">
        <v>126</v>
      </c>
      <c r="F165" s="257" t="s">
        <v>128</v>
      </c>
      <c r="G165" s="271" t="s">
        <v>128</v>
      </c>
    </row>
    <row r="166" spans="1:16" ht="13.5" customHeight="1">
      <c r="A166" s="286">
        <f>G164+1</f>
        <v>46111</v>
      </c>
      <c r="B166" s="285">
        <f>A166+1</f>
        <v>46112</v>
      </c>
      <c r="C166" s="323">
        <f t="shared" ref="C166" si="71">B166+1</f>
        <v>46113</v>
      </c>
      <c r="D166" s="323">
        <f t="shared" ref="D166" si="72">C166+1</f>
        <v>46114</v>
      </c>
      <c r="E166" s="323">
        <f t="shared" ref="E166" si="73">D166+1</f>
        <v>46115</v>
      </c>
      <c r="F166" s="324">
        <f t="shared" ref="F166" si="74">E166+1</f>
        <v>46116</v>
      </c>
      <c r="G166" s="325">
        <f t="shared" ref="G166" si="75">F166+1</f>
        <v>46117</v>
      </c>
    </row>
    <row r="167" spans="1:16" ht="14.25" customHeight="1">
      <c r="A167" s="255" t="s">
        <v>126</v>
      </c>
      <c r="B167" s="255" t="s">
        <v>126</v>
      </c>
      <c r="C167" s="337"/>
      <c r="D167" s="287"/>
      <c r="E167" s="338"/>
      <c r="F167" s="339"/>
      <c r="G167" s="334"/>
    </row>
    <row r="168" spans="1:16">
      <c r="A168" s="306"/>
      <c r="B168" s="306"/>
      <c r="C168" s="306"/>
      <c r="D168" s="336"/>
      <c r="E168" s="336"/>
      <c r="F168" s="336"/>
      <c r="G168" s="336"/>
    </row>
  </sheetData>
  <mergeCells count="10">
    <mergeCell ref="K156:K162"/>
    <mergeCell ref="K129:K135"/>
    <mergeCell ref="K100:K106"/>
    <mergeCell ref="K143:K149"/>
    <mergeCell ref="A1:B1"/>
    <mergeCell ref="K31:K37"/>
    <mergeCell ref="K46:K52"/>
    <mergeCell ref="K115:K121"/>
    <mergeCell ref="A126:B126"/>
    <mergeCell ref="K60:K66"/>
  </mergeCells>
  <phoneticPr fontId="20"/>
  <pageMargins left="1.1023622047244095" right="0.35433070866141736" top="0.98425196850393704" bottom="0.98425196850393704" header="0.51181102362204722" footer="0.51181102362204722"/>
  <pageSetup paperSize="9" scale="78" orientation="portrait" r:id="rId1"/>
  <headerFooter alignWithMargins="0"/>
  <rowBreaks count="2" manualBreakCount="2">
    <brk id="56" min="2" max="12" man="1"/>
    <brk id="111" max="12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tabColor rgb="FFFFFF00"/>
  </sheetPr>
  <dimension ref="A1:Q22"/>
  <sheetViews>
    <sheetView view="pageBreakPreview" zoomScaleNormal="70" zoomScaleSheetLayoutView="100" workbookViewId="0">
      <selection activeCell="T5" sqref="T5"/>
    </sheetView>
  </sheetViews>
  <sheetFormatPr defaultColWidth="9" defaultRowHeight="13.5"/>
  <cols>
    <col min="1" max="1" width="23" customWidth="1"/>
    <col min="2" max="2" width="15.625" customWidth="1"/>
    <col min="3" max="14" width="5" customWidth="1"/>
    <col min="15" max="15" width="6.25" customWidth="1"/>
    <col min="16" max="16" width="6" customWidth="1"/>
    <col min="17" max="17" width="4.125" customWidth="1"/>
  </cols>
  <sheetData>
    <row r="1" spans="1:17" ht="24.75" customHeight="1">
      <c r="A1" s="394" t="s">
        <v>137</v>
      </c>
      <c r="B1" s="394"/>
    </row>
    <row r="2" spans="1:17" ht="24.75" customHeight="1">
      <c r="A2" s="122"/>
      <c r="B2" s="123"/>
      <c r="C2" s="127" t="s">
        <v>56</v>
      </c>
      <c r="D2" s="127" t="s">
        <v>57</v>
      </c>
      <c r="E2" s="127" t="s">
        <v>58</v>
      </c>
      <c r="F2" s="127" t="s">
        <v>59</v>
      </c>
      <c r="G2" s="127" t="s">
        <v>60</v>
      </c>
      <c r="H2" s="127" t="s">
        <v>61</v>
      </c>
      <c r="I2" s="127" t="s">
        <v>62</v>
      </c>
      <c r="J2" s="127" t="s">
        <v>63</v>
      </c>
      <c r="K2" s="127" t="s">
        <v>64</v>
      </c>
      <c r="L2" s="127" t="s">
        <v>65</v>
      </c>
      <c r="M2" s="127" t="s">
        <v>66</v>
      </c>
      <c r="N2" s="127" t="s">
        <v>67</v>
      </c>
      <c r="O2" s="127" t="s">
        <v>1</v>
      </c>
      <c r="P2" s="127" t="s">
        <v>4</v>
      </c>
      <c r="Q2" s="124"/>
    </row>
    <row r="3" spans="1:17" ht="24.75" customHeight="1">
      <c r="A3" s="122" t="s">
        <v>6</v>
      </c>
      <c r="B3" s="123"/>
      <c r="C3" s="123">
        <f>SUM(C4:C11)</f>
        <v>25</v>
      </c>
      <c r="D3" s="123">
        <f t="shared" ref="D3:K3" si="0">SUM(D4:D11)</f>
        <v>27</v>
      </c>
      <c r="E3" s="123">
        <f t="shared" si="0"/>
        <v>27</v>
      </c>
      <c r="F3" s="123">
        <f t="shared" si="0"/>
        <v>27</v>
      </c>
      <c r="G3" s="123">
        <f t="shared" si="0"/>
        <v>27</v>
      </c>
      <c r="H3" s="123">
        <f t="shared" si="0"/>
        <v>26</v>
      </c>
      <c r="I3" s="123">
        <f t="shared" si="0"/>
        <v>26</v>
      </c>
      <c r="J3" s="123">
        <f>SUM(J4:J11)</f>
        <v>26</v>
      </c>
      <c r="K3" s="123">
        <f t="shared" si="0"/>
        <v>24</v>
      </c>
      <c r="L3" s="123">
        <f>SUM(L4:L11)</f>
        <v>26</v>
      </c>
      <c r="M3" s="123">
        <f t="shared" ref="M3" si="1">SUM(M4:M11)</f>
        <v>24</v>
      </c>
      <c r="N3" s="123">
        <f>SUM(N4:N11)</f>
        <v>28</v>
      </c>
      <c r="O3" s="123">
        <f>SUM(C3:N3)</f>
        <v>313</v>
      </c>
      <c r="P3" s="127" t="s">
        <v>5</v>
      </c>
      <c r="Q3" s="124"/>
    </row>
    <row r="4" spans="1:17" ht="24.75" customHeight="1">
      <c r="A4" s="125" t="s">
        <v>166</v>
      </c>
      <c r="B4" s="51" t="s">
        <v>151</v>
      </c>
      <c r="C4" s="123">
        <f>'開園日他算定(売改札) '!M5</f>
        <v>0</v>
      </c>
      <c r="D4" s="123">
        <f>'開園日他算定(売改札) '!M18</f>
        <v>2</v>
      </c>
      <c r="E4" s="123">
        <f>'開園日他算定(売改札) '!M31</f>
        <v>1</v>
      </c>
      <c r="F4" s="123">
        <f>'開園日他算定(売改札) '!$M$46</f>
        <v>1</v>
      </c>
      <c r="G4" s="123">
        <f>'開園日他算定(売改札) '!M60</f>
        <v>5</v>
      </c>
      <c r="H4" s="123">
        <f>'開園日他算定(売改札) '!M74</f>
        <v>0</v>
      </c>
      <c r="I4" s="123">
        <f>'開園日他算定(売改札) '!M87</f>
        <v>0</v>
      </c>
      <c r="J4" s="123">
        <f>'開園日他算定(売改札) '!M100</f>
        <v>0</v>
      </c>
      <c r="K4" s="123">
        <f>'開園日他算定(売改札) '!M115</f>
        <v>0</v>
      </c>
      <c r="L4" s="123">
        <f>'開園日他算定(売改札) '!M129</f>
        <v>0</v>
      </c>
      <c r="M4" s="123">
        <f>'開園日他算定(売改札) '!M143</f>
        <v>0</v>
      </c>
      <c r="N4" s="123">
        <f>'開園日他算定(売改札) '!M156</f>
        <v>0</v>
      </c>
      <c r="O4" s="123">
        <f t="shared" ref="O4:O9" si="2">SUM(C4:N4)</f>
        <v>9</v>
      </c>
      <c r="P4" s="127" t="s">
        <v>5</v>
      </c>
      <c r="Q4" s="124"/>
    </row>
    <row r="5" spans="1:17" ht="24.75" customHeight="1">
      <c r="A5" s="126" t="s">
        <v>167</v>
      </c>
      <c r="B5" s="52" t="s">
        <v>153</v>
      </c>
      <c r="C5" s="123">
        <f>'開園日他算定(売改札) '!M6</f>
        <v>0</v>
      </c>
      <c r="D5" s="123">
        <f>'開園日他算定(売改札) '!M19</f>
        <v>2</v>
      </c>
      <c r="E5" s="123">
        <f>'開園日他算定(売改札) '!M32</f>
        <v>0</v>
      </c>
      <c r="F5" s="123">
        <f>'開園日他算定(売改札) '!$M$47</f>
        <v>0</v>
      </c>
      <c r="G5" s="123">
        <f>'開園日他算定(売改札) '!M61</f>
        <v>0</v>
      </c>
      <c r="H5" s="123">
        <f>'開園日他算定(売改札) '!M75</f>
        <v>0</v>
      </c>
      <c r="I5" s="123">
        <f>'開園日他算定(売改札) '!M88</f>
        <v>0</v>
      </c>
      <c r="J5" s="123">
        <f>'開園日他算定(売改札) '!M101</f>
        <v>3</v>
      </c>
      <c r="K5" s="123">
        <f>'開園日他算定(売改札) '!M116</f>
        <v>0</v>
      </c>
      <c r="L5" s="123">
        <f>'開園日他算定(売改札) '!M130</f>
        <v>0</v>
      </c>
      <c r="M5" s="123">
        <f>'開園日他算定(売改札) '!M144</f>
        <v>0</v>
      </c>
      <c r="N5" s="123">
        <f>'開園日他算定(売改札) '!M157</f>
        <v>0</v>
      </c>
      <c r="O5" s="123">
        <f t="shared" si="2"/>
        <v>5</v>
      </c>
      <c r="P5" s="127" t="s">
        <v>5</v>
      </c>
      <c r="Q5" s="124"/>
    </row>
    <row r="6" spans="1:17" ht="24.75" customHeight="1">
      <c r="A6" s="125" t="s">
        <v>168</v>
      </c>
      <c r="B6" s="51" t="s">
        <v>152</v>
      </c>
      <c r="C6" s="123">
        <f>'開園日他算定(売改札) '!M7</f>
        <v>2</v>
      </c>
      <c r="D6" s="123">
        <f>'開園日他算定(売改札) '!M20</f>
        <v>0</v>
      </c>
      <c r="E6" s="123">
        <f>'開園日他算定(売改札) '!M33</f>
        <v>0</v>
      </c>
      <c r="F6" s="123">
        <f>'開園日他算定(売改札) '!$M$48</f>
        <v>0</v>
      </c>
      <c r="G6" s="123">
        <f>'開園日他算定(売改札) '!M62</f>
        <v>0</v>
      </c>
      <c r="H6" s="123">
        <f>'開園日他算定(売改札) '!M76</f>
        <v>0</v>
      </c>
      <c r="I6" s="123">
        <f>'開園日他算定(売改札) '!M89</f>
        <v>1</v>
      </c>
      <c r="J6" s="123">
        <f>'開園日他算定(売改札) '!M102</f>
        <v>5</v>
      </c>
      <c r="K6" s="123">
        <f>'開園日他算定(売改札) '!M117</f>
        <v>0</v>
      </c>
      <c r="L6" s="123">
        <f>'開園日他算定(売改札) '!M131</f>
        <v>0</v>
      </c>
      <c r="M6" s="123">
        <f>'開園日他算定(売改札) '!M145</f>
        <v>0</v>
      </c>
      <c r="N6" s="123">
        <f>'開園日他算定(売改札) '!M158</f>
        <v>8</v>
      </c>
      <c r="O6" s="123">
        <f t="shared" si="2"/>
        <v>16</v>
      </c>
      <c r="P6" s="127" t="s">
        <v>5</v>
      </c>
      <c r="Q6" s="124"/>
    </row>
    <row r="7" spans="1:17" ht="24.75" customHeight="1">
      <c r="A7" s="125" t="s">
        <v>169</v>
      </c>
      <c r="B7" s="51" t="s">
        <v>154</v>
      </c>
      <c r="C7" s="123">
        <f>'開園日他算定(売改札) '!M8</f>
        <v>8</v>
      </c>
      <c r="D7" s="123">
        <f>'開園日他算定(売改札) '!M21</f>
        <v>9</v>
      </c>
      <c r="E7" s="123">
        <f>'開園日他算定(売改札) '!M34</f>
        <v>2</v>
      </c>
      <c r="F7" s="123">
        <f>'開園日他算定(売改札) '!$M$49</f>
        <v>0</v>
      </c>
      <c r="G7" s="123">
        <f>'開園日他算定(売改札) '!M63</f>
        <v>0</v>
      </c>
      <c r="H7" s="123">
        <f>'開園日他算定(売改札) '!M77</f>
        <v>3</v>
      </c>
      <c r="I7" s="123">
        <f>'開園日他算定(売改札) '!M90</f>
        <v>13</v>
      </c>
      <c r="J7" s="123">
        <f>'開園日他算定(売改札) '!M103</f>
        <v>8</v>
      </c>
      <c r="K7" s="123">
        <f>'開園日他算定(売改札) '!M118</f>
        <v>0</v>
      </c>
      <c r="L7" s="123">
        <f>'開園日他算定(売改札) '!M132</f>
        <v>5</v>
      </c>
      <c r="M7" s="123">
        <f>'開園日他算定(売改札) '!M146</f>
        <v>0</v>
      </c>
      <c r="N7" s="123">
        <f>'開園日他算定(売改札) '!M159</f>
        <v>7</v>
      </c>
      <c r="O7" s="123">
        <f t="shared" ref="O7" si="3">SUM(C7:N7)</f>
        <v>55</v>
      </c>
      <c r="P7" s="127" t="s">
        <v>127</v>
      </c>
      <c r="Q7" s="124"/>
    </row>
    <row r="8" spans="1:17" ht="24.75" customHeight="1">
      <c r="A8" s="126" t="s">
        <v>170</v>
      </c>
      <c r="B8" s="51" t="s">
        <v>155</v>
      </c>
      <c r="C8" s="123">
        <f>'開園日他算定(売改札) '!M9</f>
        <v>15</v>
      </c>
      <c r="D8" s="123">
        <f>'開園日他算定(売改札) '!M22</f>
        <v>14</v>
      </c>
      <c r="E8" s="123">
        <f>'開園日他算定(売改札) '!M35</f>
        <v>8</v>
      </c>
      <c r="F8" s="123">
        <f>'開園日他算定(売改札) '!$M$50</f>
        <v>6</v>
      </c>
      <c r="G8" s="123">
        <f>'開園日他算定(売改札) '!M64</f>
        <v>3</v>
      </c>
      <c r="H8" s="123">
        <f>'開園日他算定(売改札) '!M78</f>
        <v>23</v>
      </c>
      <c r="I8" s="123">
        <f>'開園日他算定(売改札) '!M91</f>
        <v>12</v>
      </c>
      <c r="J8" s="123">
        <f>'開園日他算定(売改札) '!M104</f>
        <v>10</v>
      </c>
      <c r="K8" s="123">
        <f>'開園日他算定(売改札) '!M119</f>
        <v>4</v>
      </c>
      <c r="L8" s="123">
        <f>'開園日他算定(売改札) '!M133</f>
        <v>3</v>
      </c>
      <c r="M8" s="123">
        <f>'開園日他算定(売改札) '!M147</f>
        <v>6</v>
      </c>
      <c r="N8" s="123">
        <f>'開園日他算定(売改札) '!M160</f>
        <v>13</v>
      </c>
      <c r="O8" s="123">
        <f t="shared" si="2"/>
        <v>117</v>
      </c>
      <c r="P8" s="127" t="s">
        <v>5</v>
      </c>
      <c r="Q8" s="124"/>
    </row>
    <row r="9" spans="1:17" ht="24.75" customHeight="1">
      <c r="A9" s="125" t="s">
        <v>171</v>
      </c>
      <c r="B9" s="51" t="s">
        <v>156</v>
      </c>
      <c r="C9" s="123">
        <f>'開園日他算定(売改札) '!M10</f>
        <v>0</v>
      </c>
      <c r="D9" s="123">
        <f>'開園日他算定(売改札) '!M23</f>
        <v>0</v>
      </c>
      <c r="E9" s="123">
        <f>'開園日他算定(売改札) '!M36</f>
        <v>16</v>
      </c>
      <c r="F9" s="123">
        <f>'開園日他算定(売改札) '!$M$51</f>
        <v>20</v>
      </c>
      <c r="G9" s="123">
        <f>'開園日他算定(売改札) '!M65</f>
        <v>19</v>
      </c>
      <c r="H9" s="123">
        <f>'開園日他算定(売改札) '!M79</f>
        <v>0</v>
      </c>
      <c r="I9" s="123">
        <f>'開園日他算定(売改札) '!M92</f>
        <v>0</v>
      </c>
      <c r="J9" s="123">
        <f>'開園日他算定(売改札) '!M105</f>
        <v>0</v>
      </c>
      <c r="K9" s="123">
        <f>'開園日他算定(売改札) '!M120</f>
        <v>20</v>
      </c>
      <c r="L9" s="123">
        <f>'開園日他算定(売改札) '!M134</f>
        <v>18</v>
      </c>
      <c r="M9" s="123">
        <f>'開園日他算定(売改札) '!M148</f>
        <v>18</v>
      </c>
      <c r="N9" s="123">
        <f>'開園日他算定(売改札) '!M161</f>
        <v>0</v>
      </c>
      <c r="O9" s="123">
        <f t="shared" si="2"/>
        <v>111</v>
      </c>
      <c r="P9" s="127" t="s">
        <v>5</v>
      </c>
      <c r="Q9" s="124"/>
    </row>
    <row r="10" spans="1:17" ht="24.75" customHeight="1">
      <c r="A10" s="123"/>
      <c r="B10" s="123"/>
      <c r="C10" s="123"/>
      <c r="D10" s="123"/>
      <c r="E10" s="123"/>
      <c r="F10" s="123"/>
      <c r="G10" s="123"/>
      <c r="H10" s="123"/>
      <c r="I10" s="123"/>
      <c r="J10" s="123"/>
      <c r="K10" s="123"/>
      <c r="L10" s="123"/>
      <c r="M10" s="123"/>
      <c r="N10" s="123"/>
      <c r="O10" s="123"/>
      <c r="P10" s="123"/>
      <c r="Q10" s="124"/>
    </row>
    <row r="11" spans="1:17" ht="24.75" customHeight="1">
      <c r="A11" s="123"/>
      <c r="B11" s="123"/>
      <c r="C11" s="123"/>
      <c r="D11" s="123"/>
      <c r="E11" s="123"/>
      <c r="F11" s="123"/>
      <c r="G11" s="123"/>
      <c r="H11" s="123"/>
      <c r="I11" s="123"/>
      <c r="J11" s="123"/>
      <c r="K11" s="123"/>
      <c r="L11" s="123"/>
      <c r="M11" s="123"/>
      <c r="N11" s="123"/>
      <c r="O11" s="123"/>
      <c r="P11" s="123"/>
      <c r="Q11" s="124"/>
    </row>
    <row r="12" spans="1:17">
      <c r="A12" s="124"/>
      <c r="B12" s="124" t="s">
        <v>113</v>
      </c>
      <c r="C12" s="124">
        <v>5</v>
      </c>
      <c r="D12" s="124">
        <v>4</v>
      </c>
      <c r="E12" s="124">
        <v>4</v>
      </c>
      <c r="F12" s="124">
        <v>5</v>
      </c>
      <c r="G12" s="124">
        <v>4</v>
      </c>
      <c r="H12" s="124">
        <v>4</v>
      </c>
      <c r="I12" s="124">
        <v>5</v>
      </c>
      <c r="J12" s="124">
        <v>4</v>
      </c>
      <c r="K12" s="124">
        <v>7</v>
      </c>
      <c r="L12" s="124">
        <v>5</v>
      </c>
      <c r="M12" s="124">
        <v>4</v>
      </c>
      <c r="N12" s="124">
        <v>3</v>
      </c>
      <c r="O12" s="124">
        <f>SUM(C12:N12)</f>
        <v>54</v>
      </c>
      <c r="P12" s="124"/>
      <c r="Q12" s="124"/>
    </row>
    <row r="13" spans="1:17">
      <c r="A13" s="124"/>
      <c r="B13" s="124" t="s">
        <v>90</v>
      </c>
      <c r="C13" s="124">
        <f>C3+C12</f>
        <v>30</v>
      </c>
      <c r="D13" s="124">
        <f t="shared" ref="D13:O13" si="4">D3+D12</f>
        <v>31</v>
      </c>
      <c r="E13" s="124">
        <f t="shared" si="4"/>
        <v>31</v>
      </c>
      <c r="F13" s="124">
        <f t="shared" si="4"/>
        <v>32</v>
      </c>
      <c r="G13" s="124">
        <f t="shared" si="4"/>
        <v>31</v>
      </c>
      <c r="H13" s="124">
        <f t="shared" si="4"/>
        <v>30</v>
      </c>
      <c r="I13" s="124">
        <f t="shared" si="4"/>
        <v>31</v>
      </c>
      <c r="J13" s="124">
        <f t="shared" si="4"/>
        <v>30</v>
      </c>
      <c r="K13" s="124">
        <f t="shared" si="4"/>
        <v>31</v>
      </c>
      <c r="L13" s="124">
        <f t="shared" si="4"/>
        <v>31</v>
      </c>
      <c r="M13" s="124">
        <f t="shared" si="4"/>
        <v>28</v>
      </c>
      <c r="N13" s="124">
        <f t="shared" si="4"/>
        <v>31</v>
      </c>
      <c r="O13" s="124">
        <f t="shared" si="4"/>
        <v>367</v>
      </c>
      <c r="P13" s="124"/>
      <c r="Q13" s="124"/>
    </row>
    <row r="14" spans="1:17">
      <c r="A14" s="124"/>
      <c r="B14" s="124"/>
      <c r="C14" s="124"/>
      <c r="D14" s="124"/>
      <c r="E14" s="124"/>
      <c r="F14" s="124"/>
      <c r="G14" s="124"/>
      <c r="H14" s="124"/>
      <c r="I14" s="124"/>
      <c r="J14" s="124"/>
      <c r="K14" s="124"/>
      <c r="L14" s="124"/>
      <c r="M14" s="124"/>
      <c r="N14" s="124"/>
      <c r="O14" s="124"/>
      <c r="P14" s="124"/>
      <c r="Q14" s="124"/>
    </row>
    <row r="15" spans="1:17">
      <c r="A15" s="124"/>
      <c r="B15" s="124"/>
      <c r="C15" s="124"/>
      <c r="D15" s="124"/>
      <c r="E15" s="124"/>
      <c r="F15" s="124"/>
      <c r="G15" s="124"/>
      <c r="H15" s="124"/>
      <c r="I15" s="124"/>
      <c r="J15" s="124"/>
      <c r="K15" s="124"/>
      <c r="L15" s="124"/>
      <c r="M15" s="124"/>
      <c r="N15" s="124"/>
      <c r="O15" s="124"/>
      <c r="P15" s="124"/>
      <c r="Q15" s="124"/>
    </row>
    <row r="16" spans="1:17">
      <c r="A16" s="124"/>
      <c r="B16" s="124"/>
      <c r="C16" s="124"/>
      <c r="D16" s="124"/>
      <c r="E16" s="124"/>
      <c r="F16" s="124"/>
      <c r="G16" s="124"/>
      <c r="H16" s="124"/>
      <c r="I16" s="124"/>
      <c r="J16" s="124"/>
      <c r="K16" s="124"/>
      <c r="L16" s="124"/>
      <c r="M16" s="124"/>
      <c r="N16" s="124"/>
      <c r="O16" s="124"/>
      <c r="P16" s="124"/>
      <c r="Q16" s="124"/>
    </row>
    <row r="17" spans="1:17">
      <c r="A17" s="19"/>
      <c r="B17" s="124"/>
      <c r="C17" s="124"/>
      <c r="D17" s="124"/>
      <c r="E17" s="124"/>
      <c r="F17" s="124"/>
      <c r="G17" s="124"/>
      <c r="H17" s="124"/>
      <c r="I17" s="124"/>
      <c r="J17" s="124"/>
      <c r="K17" s="124"/>
      <c r="L17" s="124"/>
      <c r="M17" s="124"/>
      <c r="N17" s="124"/>
      <c r="O17" s="124"/>
      <c r="P17" s="124"/>
      <c r="Q17" s="124"/>
    </row>
    <row r="18" spans="1:17">
      <c r="A18" s="19"/>
      <c r="B18" s="124"/>
      <c r="C18" s="124"/>
      <c r="D18" s="124"/>
      <c r="E18" s="124"/>
      <c r="F18" s="124"/>
      <c r="G18" s="124"/>
      <c r="H18" s="124"/>
      <c r="I18" s="124"/>
      <c r="J18" s="124"/>
      <c r="K18" s="124"/>
      <c r="L18" s="124"/>
      <c r="M18" s="124"/>
      <c r="N18" s="124"/>
      <c r="O18" s="124"/>
      <c r="P18" s="124"/>
      <c r="Q18" s="124"/>
    </row>
    <row r="19" spans="1:17">
      <c r="A19" s="19"/>
      <c r="B19" s="124"/>
      <c r="C19" s="124"/>
      <c r="D19" s="124"/>
      <c r="E19" s="124"/>
      <c r="F19" s="124"/>
      <c r="G19" s="124"/>
      <c r="H19" s="124"/>
      <c r="I19" s="124"/>
      <c r="J19" s="124"/>
      <c r="K19" s="124"/>
      <c r="L19" s="124"/>
      <c r="M19" s="124"/>
      <c r="N19" s="124"/>
      <c r="O19" s="124"/>
      <c r="P19" s="124"/>
      <c r="Q19" s="124"/>
    </row>
    <row r="20" spans="1:17">
      <c r="A20" s="19"/>
      <c r="B20" s="124"/>
      <c r="C20" s="124"/>
      <c r="D20" s="124"/>
      <c r="E20" s="124"/>
      <c r="F20" s="124"/>
      <c r="G20" s="124"/>
      <c r="H20" s="124"/>
      <c r="I20" s="124"/>
      <c r="J20" s="124"/>
      <c r="K20" s="124"/>
      <c r="L20" s="124"/>
      <c r="M20" s="124"/>
      <c r="N20" s="124"/>
      <c r="O20" s="124"/>
      <c r="P20" s="124"/>
      <c r="Q20" s="124"/>
    </row>
    <row r="21" spans="1:17">
      <c r="A21" s="19"/>
      <c r="B21" s="124"/>
      <c r="C21" s="124"/>
      <c r="D21" s="124"/>
      <c r="E21" s="124"/>
      <c r="F21" s="124"/>
      <c r="G21" s="124"/>
      <c r="H21" s="124"/>
      <c r="I21" s="124"/>
      <c r="J21" s="124"/>
      <c r="K21" s="124"/>
      <c r="L21" s="124"/>
      <c r="M21" s="124"/>
      <c r="N21" s="124"/>
      <c r="O21" s="124"/>
      <c r="P21" s="124"/>
      <c r="Q21" s="124"/>
    </row>
    <row r="22" spans="1:17">
      <c r="A22" s="19"/>
      <c r="B22" s="124"/>
      <c r="C22" s="124"/>
      <c r="D22" s="124"/>
      <c r="E22" s="124"/>
      <c r="F22" s="124"/>
      <c r="G22" s="124"/>
      <c r="H22" s="124"/>
      <c r="I22" s="124"/>
      <c r="J22" s="124"/>
      <c r="K22" s="124"/>
      <c r="L22" s="124"/>
      <c r="M22" s="124"/>
      <c r="N22" s="124"/>
      <c r="O22" s="124"/>
      <c r="P22" s="124"/>
      <c r="Q22" s="124"/>
    </row>
  </sheetData>
  <mergeCells count="1">
    <mergeCell ref="A1:B1"/>
  </mergeCells>
  <phoneticPr fontId="3"/>
  <pageMargins left="0.7" right="0.7" top="0.75" bottom="0.75" header="0.3" footer="0.3"/>
  <pageSetup paperSize="9" orientation="landscape" r:id="rId1"/>
  <ignoredErrors>
    <ignoredError sqref="F3:I3" formulaRange="1"/>
  </ignoredErrors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3B225E-3635-44FC-B3B3-E221EBA23460}">
  <sheetPr transitionEvaluation="1">
    <tabColor rgb="FF00B0F0"/>
  </sheetPr>
  <dimension ref="A1:W16"/>
  <sheetViews>
    <sheetView showGridLines="0" defaultGridColor="0" view="pageBreakPreview" colorId="22" zoomScale="85" zoomScaleNormal="85" zoomScaleSheetLayoutView="85" workbookViewId="0">
      <selection activeCell="D4" sqref="D4:H4"/>
    </sheetView>
  </sheetViews>
  <sheetFormatPr defaultColWidth="10.625" defaultRowHeight="12"/>
  <cols>
    <col min="1" max="2" width="5.625" style="1" customWidth="1"/>
    <col min="3" max="3" width="14.125" style="1" customWidth="1"/>
    <col min="4" max="7" width="4.625" style="1" customWidth="1"/>
    <col min="8" max="8" width="20.625" style="1" customWidth="1"/>
    <col min="9" max="12" width="4.625" style="1" customWidth="1"/>
    <col min="13" max="13" width="20.625" style="1" customWidth="1"/>
    <col min="14" max="17" width="4.625" style="1" customWidth="1"/>
    <col min="18" max="18" width="20.625" style="1" customWidth="1"/>
    <col min="19" max="22" width="4.5" style="1" customWidth="1"/>
    <col min="23" max="23" width="20.625" style="1" customWidth="1"/>
    <col min="24" max="256" width="10.625" style="1"/>
    <col min="257" max="258" width="5.625" style="1" customWidth="1"/>
    <col min="259" max="259" width="14.125" style="1" customWidth="1"/>
    <col min="260" max="263" width="4.625" style="1" customWidth="1"/>
    <col min="264" max="264" width="20.625" style="1" customWidth="1"/>
    <col min="265" max="268" width="4.625" style="1" customWidth="1"/>
    <col min="269" max="269" width="20.625" style="1" customWidth="1"/>
    <col min="270" max="273" width="4.625" style="1" customWidth="1"/>
    <col min="274" max="274" width="20.625" style="1" customWidth="1"/>
    <col min="275" max="278" width="4.5" style="1" customWidth="1"/>
    <col min="279" max="279" width="20.625" style="1" customWidth="1"/>
    <col min="280" max="512" width="10.625" style="1"/>
    <col min="513" max="514" width="5.625" style="1" customWidth="1"/>
    <col min="515" max="515" width="14.125" style="1" customWidth="1"/>
    <col min="516" max="519" width="4.625" style="1" customWidth="1"/>
    <col min="520" max="520" width="20.625" style="1" customWidth="1"/>
    <col min="521" max="524" width="4.625" style="1" customWidth="1"/>
    <col min="525" max="525" width="20.625" style="1" customWidth="1"/>
    <col min="526" max="529" width="4.625" style="1" customWidth="1"/>
    <col min="530" max="530" width="20.625" style="1" customWidth="1"/>
    <col min="531" max="534" width="4.5" style="1" customWidth="1"/>
    <col min="535" max="535" width="20.625" style="1" customWidth="1"/>
    <col min="536" max="768" width="10.625" style="1"/>
    <col min="769" max="770" width="5.625" style="1" customWidth="1"/>
    <col min="771" max="771" width="14.125" style="1" customWidth="1"/>
    <col min="772" max="775" width="4.625" style="1" customWidth="1"/>
    <col min="776" max="776" width="20.625" style="1" customWidth="1"/>
    <col min="777" max="780" width="4.625" style="1" customWidth="1"/>
    <col min="781" max="781" width="20.625" style="1" customWidth="1"/>
    <col min="782" max="785" width="4.625" style="1" customWidth="1"/>
    <col min="786" max="786" width="20.625" style="1" customWidth="1"/>
    <col min="787" max="790" width="4.5" style="1" customWidth="1"/>
    <col min="791" max="791" width="20.625" style="1" customWidth="1"/>
    <col min="792" max="1024" width="10.625" style="1"/>
    <col min="1025" max="1026" width="5.625" style="1" customWidth="1"/>
    <col min="1027" max="1027" width="14.125" style="1" customWidth="1"/>
    <col min="1028" max="1031" width="4.625" style="1" customWidth="1"/>
    <col min="1032" max="1032" width="20.625" style="1" customWidth="1"/>
    <col min="1033" max="1036" width="4.625" style="1" customWidth="1"/>
    <col min="1037" max="1037" width="20.625" style="1" customWidth="1"/>
    <col min="1038" max="1041" width="4.625" style="1" customWidth="1"/>
    <col min="1042" max="1042" width="20.625" style="1" customWidth="1"/>
    <col min="1043" max="1046" width="4.5" style="1" customWidth="1"/>
    <col min="1047" max="1047" width="20.625" style="1" customWidth="1"/>
    <col min="1048" max="1280" width="10.625" style="1"/>
    <col min="1281" max="1282" width="5.625" style="1" customWidth="1"/>
    <col min="1283" max="1283" width="14.125" style="1" customWidth="1"/>
    <col min="1284" max="1287" width="4.625" style="1" customWidth="1"/>
    <col min="1288" max="1288" width="20.625" style="1" customWidth="1"/>
    <col min="1289" max="1292" width="4.625" style="1" customWidth="1"/>
    <col min="1293" max="1293" width="20.625" style="1" customWidth="1"/>
    <col min="1294" max="1297" width="4.625" style="1" customWidth="1"/>
    <col min="1298" max="1298" width="20.625" style="1" customWidth="1"/>
    <col min="1299" max="1302" width="4.5" style="1" customWidth="1"/>
    <col min="1303" max="1303" width="20.625" style="1" customWidth="1"/>
    <col min="1304" max="1536" width="10.625" style="1"/>
    <col min="1537" max="1538" width="5.625" style="1" customWidth="1"/>
    <col min="1539" max="1539" width="14.125" style="1" customWidth="1"/>
    <col min="1540" max="1543" width="4.625" style="1" customWidth="1"/>
    <col min="1544" max="1544" width="20.625" style="1" customWidth="1"/>
    <col min="1545" max="1548" width="4.625" style="1" customWidth="1"/>
    <col min="1549" max="1549" width="20.625" style="1" customWidth="1"/>
    <col min="1550" max="1553" width="4.625" style="1" customWidth="1"/>
    <col min="1554" max="1554" width="20.625" style="1" customWidth="1"/>
    <col min="1555" max="1558" width="4.5" style="1" customWidth="1"/>
    <col min="1559" max="1559" width="20.625" style="1" customWidth="1"/>
    <col min="1560" max="1792" width="10.625" style="1"/>
    <col min="1793" max="1794" width="5.625" style="1" customWidth="1"/>
    <col min="1795" max="1795" width="14.125" style="1" customWidth="1"/>
    <col min="1796" max="1799" width="4.625" style="1" customWidth="1"/>
    <col min="1800" max="1800" width="20.625" style="1" customWidth="1"/>
    <col min="1801" max="1804" width="4.625" style="1" customWidth="1"/>
    <col min="1805" max="1805" width="20.625" style="1" customWidth="1"/>
    <col min="1806" max="1809" width="4.625" style="1" customWidth="1"/>
    <col min="1810" max="1810" width="20.625" style="1" customWidth="1"/>
    <col min="1811" max="1814" width="4.5" style="1" customWidth="1"/>
    <col min="1815" max="1815" width="20.625" style="1" customWidth="1"/>
    <col min="1816" max="2048" width="10.625" style="1"/>
    <col min="2049" max="2050" width="5.625" style="1" customWidth="1"/>
    <col min="2051" max="2051" width="14.125" style="1" customWidth="1"/>
    <col min="2052" max="2055" width="4.625" style="1" customWidth="1"/>
    <col min="2056" max="2056" width="20.625" style="1" customWidth="1"/>
    <col min="2057" max="2060" width="4.625" style="1" customWidth="1"/>
    <col min="2061" max="2061" width="20.625" style="1" customWidth="1"/>
    <col min="2062" max="2065" width="4.625" style="1" customWidth="1"/>
    <col min="2066" max="2066" width="20.625" style="1" customWidth="1"/>
    <col min="2067" max="2070" width="4.5" style="1" customWidth="1"/>
    <col min="2071" max="2071" width="20.625" style="1" customWidth="1"/>
    <col min="2072" max="2304" width="10.625" style="1"/>
    <col min="2305" max="2306" width="5.625" style="1" customWidth="1"/>
    <col min="2307" max="2307" width="14.125" style="1" customWidth="1"/>
    <col min="2308" max="2311" width="4.625" style="1" customWidth="1"/>
    <col min="2312" max="2312" width="20.625" style="1" customWidth="1"/>
    <col min="2313" max="2316" width="4.625" style="1" customWidth="1"/>
    <col min="2317" max="2317" width="20.625" style="1" customWidth="1"/>
    <col min="2318" max="2321" width="4.625" style="1" customWidth="1"/>
    <col min="2322" max="2322" width="20.625" style="1" customWidth="1"/>
    <col min="2323" max="2326" width="4.5" style="1" customWidth="1"/>
    <col min="2327" max="2327" width="20.625" style="1" customWidth="1"/>
    <col min="2328" max="2560" width="10.625" style="1"/>
    <col min="2561" max="2562" width="5.625" style="1" customWidth="1"/>
    <col min="2563" max="2563" width="14.125" style="1" customWidth="1"/>
    <col min="2564" max="2567" width="4.625" style="1" customWidth="1"/>
    <col min="2568" max="2568" width="20.625" style="1" customWidth="1"/>
    <col min="2569" max="2572" width="4.625" style="1" customWidth="1"/>
    <col min="2573" max="2573" width="20.625" style="1" customWidth="1"/>
    <col min="2574" max="2577" width="4.625" style="1" customWidth="1"/>
    <col min="2578" max="2578" width="20.625" style="1" customWidth="1"/>
    <col min="2579" max="2582" width="4.5" style="1" customWidth="1"/>
    <col min="2583" max="2583" width="20.625" style="1" customWidth="1"/>
    <col min="2584" max="2816" width="10.625" style="1"/>
    <col min="2817" max="2818" width="5.625" style="1" customWidth="1"/>
    <col min="2819" max="2819" width="14.125" style="1" customWidth="1"/>
    <col min="2820" max="2823" width="4.625" style="1" customWidth="1"/>
    <col min="2824" max="2824" width="20.625" style="1" customWidth="1"/>
    <col min="2825" max="2828" width="4.625" style="1" customWidth="1"/>
    <col min="2829" max="2829" width="20.625" style="1" customWidth="1"/>
    <col min="2830" max="2833" width="4.625" style="1" customWidth="1"/>
    <col min="2834" max="2834" width="20.625" style="1" customWidth="1"/>
    <col min="2835" max="2838" width="4.5" style="1" customWidth="1"/>
    <col min="2839" max="2839" width="20.625" style="1" customWidth="1"/>
    <col min="2840" max="3072" width="10.625" style="1"/>
    <col min="3073" max="3074" width="5.625" style="1" customWidth="1"/>
    <col min="3075" max="3075" width="14.125" style="1" customWidth="1"/>
    <col min="3076" max="3079" width="4.625" style="1" customWidth="1"/>
    <col min="3080" max="3080" width="20.625" style="1" customWidth="1"/>
    <col min="3081" max="3084" width="4.625" style="1" customWidth="1"/>
    <col min="3085" max="3085" width="20.625" style="1" customWidth="1"/>
    <col min="3086" max="3089" width="4.625" style="1" customWidth="1"/>
    <col min="3090" max="3090" width="20.625" style="1" customWidth="1"/>
    <col min="3091" max="3094" width="4.5" style="1" customWidth="1"/>
    <col min="3095" max="3095" width="20.625" style="1" customWidth="1"/>
    <col min="3096" max="3328" width="10.625" style="1"/>
    <col min="3329" max="3330" width="5.625" style="1" customWidth="1"/>
    <col min="3331" max="3331" width="14.125" style="1" customWidth="1"/>
    <col min="3332" max="3335" width="4.625" style="1" customWidth="1"/>
    <col min="3336" max="3336" width="20.625" style="1" customWidth="1"/>
    <col min="3337" max="3340" width="4.625" style="1" customWidth="1"/>
    <col min="3341" max="3341" width="20.625" style="1" customWidth="1"/>
    <col min="3342" max="3345" width="4.625" style="1" customWidth="1"/>
    <col min="3346" max="3346" width="20.625" style="1" customWidth="1"/>
    <col min="3347" max="3350" width="4.5" style="1" customWidth="1"/>
    <col min="3351" max="3351" width="20.625" style="1" customWidth="1"/>
    <col min="3352" max="3584" width="10.625" style="1"/>
    <col min="3585" max="3586" width="5.625" style="1" customWidth="1"/>
    <col min="3587" max="3587" width="14.125" style="1" customWidth="1"/>
    <col min="3588" max="3591" width="4.625" style="1" customWidth="1"/>
    <col min="3592" max="3592" width="20.625" style="1" customWidth="1"/>
    <col min="3593" max="3596" width="4.625" style="1" customWidth="1"/>
    <col min="3597" max="3597" width="20.625" style="1" customWidth="1"/>
    <col min="3598" max="3601" width="4.625" style="1" customWidth="1"/>
    <col min="3602" max="3602" width="20.625" style="1" customWidth="1"/>
    <col min="3603" max="3606" width="4.5" style="1" customWidth="1"/>
    <col min="3607" max="3607" width="20.625" style="1" customWidth="1"/>
    <col min="3608" max="3840" width="10.625" style="1"/>
    <col min="3841" max="3842" width="5.625" style="1" customWidth="1"/>
    <col min="3843" max="3843" width="14.125" style="1" customWidth="1"/>
    <col min="3844" max="3847" width="4.625" style="1" customWidth="1"/>
    <col min="3848" max="3848" width="20.625" style="1" customWidth="1"/>
    <col min="3849" max="3852" width="4.625" style="1" customWidth="1"/>
    <col min="3853" max="3853" width="20.625" style="1" customWidth="1"/>
    <col min="3854" max="3857" width="4.625" style="1" customWidth="1"/>
    <col min="3858" max="3858" width="20.625" style="1" customWidth="1"/>
    <col min="3859" max="3862" width="4.5" style="1" customWidth="1"/>
    <col min="3863" max="3863" width="20.625" style="1" customWidth="1"/>
    <col min="3864" max="4096" width="10.625" style="1"/>
    <col min="4097" max="4098" width="5.625" style="1" customWidth="1"/>
    <col min="4099" max="4099" width="14.125" style="1" customWidth="1"/>
    <col min="4100" max="4103" width="4.625" style="1" customWidth="1"/>
    <col min="4104" max="4104" width="20.625" style="1" customWidth="1"/>
    <col min="4105" max="4108" width="4.625" style="1" customWidth="1"/>
    <col min="4109" max="4109" width="20.625" style="1" customWidth="1"/>
    <col min="4110" max="4113" width="4.625" style="1" customWidth="1"/>
    <col min="4114" max="4114" width="20.625" style="1" customWidth="1"/>
    <col min="4115" max="4118" width="4.5" style="1" customWidth="1"/>
    <col min="4119" max="4119" width="20.625" style="1" customWidth="1"/>
    <col min="4120" max="4352" width="10.625" style="1"/>
    <col min="4353" max="4354" width="5.625" style="1" customWidth="1"/>
    <col min="4355" max="4355" width="14.125" style="1" customWidth="1"/>
    <col min="4356" max="4359" width="4.625" style="1" customWidth="1"/>
    <col min="4360" max="4360" width="20.625" style="1" customWidth="1"/>
    <col min="4361" max="4364" width="4.625" style="1" customWidth="1"/>
    <col min="4365" max="4365" width="20.625" style="1" customWidth="1"/>
    <col min="4366" max="4369" width="4.625" style="1" customWidth="1"/>
    <col min="4370" max="4370" width="20.625" style="1" customWidth="1"/>
    <col min="4371" max="4374" width="4.5" style="1" customWidth="1"/>
    <col min="4375" max="4375" width="20.625" style="1" customWidth="1"/>
    <col min="4376" max="4608" width="10.625" style="1"/>
    <col min="4609" max="4610" width="5.625" style="1" customWidth="1"/>
    <col min="4611" max="4611" width="14.125" style="1" customWidth="1"/>
    <col min="4612" max="4615" width="4.625" style="1" customWidth="1"/>
    <col min="4616" max="4616" width="20.625" style="1" customWidth="1"/>
    <col min="4617" max="4620" width="4.625" style="1" customWidth="1"/>
    <col min="4621" max="4621" width="20.625" style="1" customWidth="1"/>
    <col min="4622" max="4625" width="4.625" style="1" customWidth="1"/>
    <col min="4626" max="4626" width="20.625" style="1" customWidth="1"/>
    <col min="4627" max="4630" width="4.5" style="1" customWidth="1"/>
    <col min="4631" max="4631" width="20.625" style="1" customWidth="1"/>
    <col min="4632" max="4864" width="10.625" style="1"/>
    <col min="4865" max="4866" width="5.625" style="1" customWidth="1"/>
    <col min="4867" max="4867" width="14.125" style="1" customWidth="1"/>
    <col min="4868" max="4871" width="4.625" style="1" customWidth="1"/>
    <col min="4872" max="4872" width="20.625" style="1" customWidth="1"/>
    <col min="4873" max="4876" width="4.625" style="1" customWidth="1"/>
    <col min="4877" max="4877" width="20.625" style="1" customWidth="1"/>
    <col min="4878" max="4881" width="4.625" style="1" customWidth="1"/>
    <col min="4882" max="4882" width="20.625" style="1" customWidth="1"/>
    <col min="4883" max="4886" width="4.5" style="1" customWidth="1"/>
    <col min="4887" max="4887" width="20.625" style="1" customWidth="1"/>
    <col min="4888" max="5120" width="10.625" style="1"/>
    <col min="5121" max="5122" width="5.625" style="1" customWidth="1"/>
    <col min="5123" max="5123" width="14.125" style="1" customWidth="1"/>
    <col min="5124" max="5127" width="4.625" style="1" customWidth="1"/>
    <col min="5128" max="5128" width="20.625" style="1" customWidth="1"/>
    <col min="5129" max="5132" width="4.625" style="1" customWidth="1"/>
    <col min="5133" max="5133" width="20.625" style="1" customWidth="1"/>
    <col min="5134" max="5137" width="4.625" style="1" customWidth="1"/>
    <col min="5138" max="5138" width="20.625" style="1" customWidth="1"/>
    <col min="5139" max="5142" width="4.5" style="1" customWidth="1"/>
    <col min="5143" max="5143" width="20.625" style="1" customWidth="1"/>
    <col min="5144" max="5376" width="10.625" style="1"/>
    <col min="5377" max="5378" width="5.625" style="1" customWidth="1"/>
    <col min="5379" max="5379" width="14.125" style="1" customWidth="1"/>
    <col min="5380" max="5383" width="4.625" style="1" customWidth="1"/>
    <col min="5384" max="5384" width="20.625" style="1" customWidth="1"/>
    <col min="5385" max="5388" width="4.625" style="1" customWidth="1"/>
    <col min="5389" max="5389" width="20.625" style="1" customWidth="1"/>
    <col min="5390" max="5393" width="4.625" style="1" customWidth="1"/>
    <col min="5394" max="5394" width="20.625" style="1" customWidth="1"/>
    <col min="5395" max="5398" width="4.5" style="1" customWidth="1"/>
    <col min="5399" max="5399" width="20.625" style="1" customWidth="1"/>
    <col min="5400" max="5632" width="10.625" style="1"/>
    <col min="5633" max="5634" width="5.625" style="1" customWidth="1"/>
    <col min="5635" max="5635" width="14.125" style="1" customWidth="1"/>
    <col min="5636" max="5639" width="4.625" style="1" customWidth="1"/>
    <col min="5640" max="5640" width="20.625" style="1" customWidth="1"/>
    <col min="5641" max="5644" width="4.625" style="1" customWidth="1"/>
    <col min="5645" max="5645" width="20.625" style="1" customWidth="1"/>
    <col min="5646" max="5649" width="4.625" style="1" customWidth="1"/>
    <col min="5650" max="5650" width="20.625" style="1" customWidth="1"/>
    <col min="5651" max="5654" width="4.5" style="1" customWidth="1"/>
    <col min="5655" max="5655" width="20.625" style="1" customWidth="1"/>
    <col min="5656" max="5888" width="10.625" style="1"/>
    <col min="5889" max="5890" width="5.625" style="1" customWidth="1"/>
    <col min="5891" max="5891" width="14.125" style="1" customWidth="1"/>
    <col min="5892" max="5895" width="4.625" style="1" customWidth="1"/>
    <col min="5896" max="5896" width="20.625" style="1" customWidth="1"/>
    <col min="5897" max="5900" width="4.625" style="1" customWidth="1"/>
    <col min="5901" max="5901" width="20.625" style="1" customWidth="1"/>
    <col min="5902" max="5905" width="4.625" style="1" customWidth="1"/>
    <col min="5906" max="5906" width="20.625" style="1" customWidth="1"/>
    <col min="5907" max="5910" width="4.5" style="1" customWidth="1"/>
    <col min="5911" max="5911" width="20.625" style="1" customWidth="1"/>
    <col min="5912" max="6144" width="10.625" style="1"/>
    <col min="6145" max="6146" width="5.625" style="1" customWidth="1"/>
    <col min="6147" max="6147" width="14.125" style="1" customWidth="1"/>
    <col min="6148" max="6151" width="4.625" style="1" customWidth="1"/>
    <col min="6152" max="6152" width="20.625" style="1" customWidth="1"/>
    <col min="6153" max="6156" width="4.625" style="1" customWidth="1"/>
    <col min="6157" max="6157" width="20.625" style="1" customWidth="1"/>
    <col min="6158" max="6161" width="4.625" style="1" customWidth="1"/>
    <col min="6162" max="6162" width="20.625" style="1" customWidth="1"/>
    <col min="6163" max="6166" width="4.5" style="1" customWidth="1"/>
    <col min="6167" max="6167" width="20.625" style="1" customWidth="1"/>
    <col min="6168" max="6400" width="10.625" style="1"/>
    <col min="6401" max="6402" width="5.625" style="1" customWidth="1"/>
    <col min="6403" max="6403" width="14.125" style="1" customWidth="1"/>
    <col min="6404" max="6407" width="4.625" style="1" customWidth="1"/>
    <col min="6408" max="6408" width="20.625" style="1" customWidth="1"/>
    <col min="6409" max="6412" width="4.625" style="1" customWidth="1"/>
    <col min="6413" max="6413" width="20.625" style="1" customWidth="1"/>
    <col min="6414" max="6417" width="4.625" style="1" customWidth="1"/>
    <col min="6418" max="6418" width="20.625" style="1" customWidth="1"/>
    <col min="6419" max="6422" width="4.5" style="1" customWidth="1"/>
    <col min="6423" max="6423" width="20.625" style="1" customWidth="1"/>
    <col min="6424" max="6656" width="10.625" style="1"/>
    <col min="6657" max="6658" width="5.625" style="1" customWidth="1"/>
    <col min="6659" max="6659" width="14.125" style="1" customWidth="1"/>
    <col min="6660" max="6663" width="4.625" style="1" customWidth="1"/>
    <col min="6664" max="6664" width="20.625" style="1" customWidth="1"/>
    <col min="6665" max="6668" width="4.625" style="1" customWidth="1"/>
    <col min="6669" max="6669" width="20.625" style="1" customWidth="1"/>
    <col min="6670" max="6673" width="4.625" style="1" customWidth="1"/>
    <col min="6674" max="6674" width="20.625" style="1" customWidth="1"/>
    <col min="6675" max="6678" width="4.5" style="1" customWidth="1"/>
    <col min="6679" max="6679" width="20.625" style="1" customWidth="1"/>
    <col min="6680" max="6912" width="10.625" style="1"/>
    <col min="6913" max="6914" width="5.625" style="1" customWidth="1"/>
    <col min="6915" max="6915" width="14.125" style="1" customWidth="1"/>
    <col min="6916" max="6919" width="4.625" style="1" customWidth="1"/>
    <col min="6920" max="6920" width="20.625" style="1" customWidth="1"/>
    <col min="6921" max="6924" width="4.625" style="1" customWidth="1"/>
    <col min="6925" max="6925" width="20.625" style="1" customWidth="1"/>
    <col min="6926" max="6929" width="4.625" style="1" customWidth="1"/>
    <col min="6930" max="6930" width="20.625" style="1" customWidth="1"/>
    <col min="6931" max="6934" width="4.5" style="1" customWidth="1"/>
    <col min="6935" max="6935" width="20.625" style="1" customWidth="1"/>
    <col min="6936" max="7168" width="10.625" style="1"/>
    <col min="7169" max="7170" width="5.625" style="1" customWidth="1"/>
    <col min="7171" max="7171" width="14.125" style="1" customWidth="1"/>
    <col min="7172" max="7175" width="4.625" style="1" customWidth="1"/>
    <col min="7176" max="7176" width="20.625" style="1" customWidth="1"/>
    <col min="7177" max="7180" width="4.625" style="1" customWidth="1"/>
    <col min="7181" max="7181" width="20.625" style="1" customWidth="1"/>
    <col min="7182" max="7185" width="4.625" style="1" customWidth="1"/>
    <col min="7186" max="7186" width="20.625" style="1" customWidth="1"/>
    <col min="7187" max="7190" width="4.5" style="1" customWidth="1"/>
    <col min="7191" max="7191" width="20.625" style="1" customWidth="1"/>
    <col min="7192" max="7424" width="10.625" style="1"/>
    <col min="7425" max="7426" width="5.625" style="1" customWidth="1"/>
    <col min="7427" max="7427" width="14.125" style="1" customWidth="1"/>
    <col min="7428" max="7431" width="4.625" style="1" customWidth="1"/>
    <col min="7432" max="7432" width="20.625" style="1" customWidth="1"/>
    <col min="7433" max="7436" width="4.625" style="1" customWidth="1"/>
    <col min="7437" max="7437" width="20.625" style="1" customWidth="1"/>
    <col min="7438" max="7441" width="4.625" style="1" customWidth="1"/>
    <col min="7442" max="7442" width="20.625" style="1" customWidth="1"/>
    <col min="7443" max="7446" width="4.5" style="1" customWidth="1"/>
    <col min="7447" max="7447" width="20.625" style="1" customWidth="1"/>
    <col min="7448" max="7680" width="10.625" style="1"/>
    <col min="7681" max="7682" width="5.625" style="1" customWidth="1"/>
    <col min="7683" max="7683" width="14.125" style="1" customWidth="1"/>
    <col min="7684" max="7687" width="4.625" style="1" customWidth="1"/>
    <col min="7688" max="7688" width="20.625" style="1" customWidth="1"/>
    <col min="7689" max="7692" width="4.625" style="1" customWidth="1"/>
    <col min="7693" max="7693" width="20.625" style="1" customWidth="1"/>
    <col min="7694" max="7697" width="4.625" style="1" customWidth="1"/>
    <col min="7698" max="7698" width="20.625" style="1" customWidth="1"/>
    <col min="7699" max="7702" width="4.5" style="1" customWidth="1"/>
    <col min="7703" max="7703" width="20.625" style="1" customWidth="1"/>
    <col min="7704" max="7936" width="10.625" style="1"/>
    <col min="7937" max="7938" width="5.625" style="1" customWidth="1"/>
    <col min="7939" max="7939" width="14.125" style="1" customWidth="1"/>
    <col min="7940" max="7943" width="4.625" style="1" customWidth="1"/>
    <col min="7944" max="7944" width="20.625" style="1" customWidth="1"/>
    <col min="7945" max="7948" width="4.625" style="1" customWidth="1"/>
    <col min="7949" max="7949" width="20.625" style="1" customWidth="1"/>
    <col min="7950" max="7953" width="4.625" style="1" customWidth="1"/>
    <col min="7954" max="7954" width="20.625" style="1" customWidth="1"/>
    <col min="7955" max="7958" width="4.5" style="1" customWidth="1"/>
    <col min="7959" max="7959" width="20.625" style="1" customWidth="1"/>
    <col min="7960" max="8192" width="10.625" style="1"/>
    <col min="8193" max="8194" width="5.625" style="1" customWidth="1"/>
    <col min="8195" max="8195" width="14.125" style="1" customWidth="1"/>
    <col min="8196" max="8199" width="4.625" style="1" customWidth="1"/>
    <col min="8200" max="8200" width="20.625" style="1" customWidth="1"/>
    <col min="8201" max="8204" width="4.625" style="1" customWidth="1"/>
    <col min="8205" max="8205" width="20.625" style="1" customWidth="1"/>
    <col min="8206" max="8209" width="4.625" style="1" customWidth="1"/>
    <col min="8210" max="8210" width="20.625" style="1" customWidth="1"/>
    <col min="8211" max="8214" width="4.5" style="1" customWidth="1"/>
    <col min="8215" max="8215" width="20.625" style="1" customWidth="1"/>
    <col min="8216" max="8448" width="10.625" style="1"/>
    <col min="8449" max="8450" width="5.625" style="1" customWidth="1"/>
    <col min="8451" max="8451" width="14.125" style="1" customWidth="1"/>
    <col min="8452" max="8455" width="4.625" style="1" customWidth="1"/>
    <col min="8456" max="8456" width="20.625" style="1" customWidth="1"/>
    <col min="8457" max="8460" width="4.625" style="1" customWidth="1"/>
    <col min="8461" max="8461" width="20.625" style="1" customWidth="1"/>
    <col min="8462" max="8465" width="4.625" style="1" customWidth="1"/>
    <col min="8466" max="8466" width="20.625" style="1" customWidth="1"/>
    <col min="8467" max="8470" width="4.5" style="1" customWidth="1"/>
    <col min="8471" max="8471" width="20.625" style="1" customWidth="1"/>
    <col min="8472" max="8704" width="10.625" style="1"/>
    <col min="8705" max="8706" width="5.625" style="1" customWidth="1"/>
    <col min="8707" max="8707" width="14.125" style="1" customWidth="1"/>
    <col min="8708" max="8711" width="4.625" style="1" customWidth="1"/>
    <col min="8712" max="8712" width="20.625" style="1" customWidth="1"/>
    <col min="8713" max="8716" width="4.625" style="1" customWidth="1"/>
    <col min="8717" max="8717" width="20.625" style="1" customWidth="1"/>
    <col min="8718" max="8721" width="4.625" style="1" customWidth="1"/>
    <col min="8722" max="8722" width="20.625" style="1" customWidth="1"/>
    <col min="8723" max="8726" width="4.5" style="1" customWidth="1"/>
    <col min="8727" max="8727" width="20.625" style="1" customWidth="1"/>
    <col min="8728" max="8960" width="10.625" style="1"/>
    <col min="8961" max="8962" width="5.625" style="1" customWidth="1"/>
    <col min="8963" max="8963" width="14.125" style="1" customWidth="1"/>
    <col min="8964" max="8967" width="4.625" style="1" customWidth="1"/>
    <col min="8968" max="8968" width="20.625" style="1" customWidth="1"/>
    <col min="8969" max="8972" width="4.625" style="1" customWidth="1"/>
    <col min="8973" max="8973" width="20.625" style="1" customWidth="1"/>
    <col min="8974" max="8977" width="4.625" style="1" customWidth="1"/>
    <col min="8978" max="8978" width="20.625" style="1" customWidth="1"/>
    <col min="8979" max="8982" width="4.5" style="1" customWidth="1"/>
    <col min="8983" max="8983" width="20.625" style="1" customWidth="1"/>
    <col min="8984" max="9216" width="10.625" style="1"/>
    <col min="9217" max="9218" width="5.625" style="1" customWidth="1"/>
    <col min="9219" max="9219" width="14.125" style="1" customWidth="1"/>
    <col min="9220" max="9223" width="4.625" style="1" customWidth="1"/>
    <col min="9224" max="9224" width="20.625" style="1" customWidth="1"/>
    <col min="9225" max="9228" width="4.625" style="1" customWidth="1"/>
    <col min="9229" max="9229" width="20.625" style="1" customWidth="1"/>
    <col min="9230" max="9233" width="4.625" style="1" customWidth="1"/>
    <col min="9234" max="9234" width="20.625" style="1" customWidth="1"/>
    <col min="9235" max="9238" width="4.5" style="1" customWidth="1"/>
    <col min="9239" max="9239" width="20.625" style="1" customWidth="1"/>
    <col min="9240" max="9472" width="10.625" style="1"/>
    <col min="9473" max="9474" width="5.625" style="1" customWidth="1"/>
    <col min="9475" max="9475" width="14.125" style="1" customWidth="1"/>
    <col min="9476" max="9479" width="4.625" style="1" customWidth="1"/>
    <col min="9480" max="9480" width="20.625" style="1" customWidth="1"/>
    <col min="9481" max="9484" width="4.625" style="1" customWidth="1"/>
    <col min="9485" max="9485" width="20.625" style="1" customWidth="1"/>
    <col min="9486" max="9489" width="4.625" style="1" customWidth="1"/>
    <col min="9490" max="9490" width="20.625" style="1" customWidth="1"/>
    <col min="9491" max="9494" width="4.5" style="1" customWidth="1"/>
    <col min="9495" max="9495" width="20.625" style="1" customWidth="1"/>
    <col min="9496" max="9728" width="10.625" style="1"/>
    <col min="9729" max="9730" width="5.625" style="1" customWidth="1"/>
    <col min="9731" max="9731" width="14.125" style="1" customWidth="1"/>
    <col min="9732" max="9735" width="4.625" style="1" customWidth="1"/>
    <col min="9736" max="9736" width="20.625" style="1" customWidth="1"/>
    <col min="9737" max="9740" width="4.625" style="1" customWidth="1"/>
    <col min="9741" max="9741" width="20.625" style="1" customWidth="1"/>
    <col min="9742" max="9745" width="4.625" style="1" customWidth="1"/>
    <col min="9746" max="9746" width="20.625" style="1" customWidth="1"/>
    <col min="9747" max="9750" width="4.5" style="1" customWidth="1"/>
    <col min="9751" max="9751" width="20.625" style="1" customWidth="1"/>
    <col min="9752" max="9984" width="10.625" style="1"/>
    <col min="9985" max="9986" width="5.625" style="1" customWidth="1"/>
    <col min="9987" max="9987" width="14.125" style="1" customWidth="1"/>
    <col min="9988" max="9991" width="4.625" style="1" customWidth="1"/>
    <col min="9992" max="9992" width="20.625" style="1" customWidth="1"/>
    <col min="9993" max="9996" width="4.625" style="1" customWidth="1"/>
    <col min="9997" max="9997" width="20.625" style="1" customWidth="1"/>
    <col min="9998" max="10001" width="4.625" style="1" customWidth="1"/>
    <col min="10002" max="10002" width="20.625" style="1" customWidth="1"/>
    <col min="10003" max="10006" width="4.5" style="1" customWidth="1"/>
    <col min="10007" max="10007" width="20.625" style="1" customWidth="1"/>
    <col min="10008" max="10240" width="10.625" style="1"/>
    <col min="10241" max="10242" width="5.625" style="1" customWidth="1"/>
    <col min="10243" max="10243" width="14.125" style="1" customWidth="1"/>
    <col min="10244" max="10247" width="4.625" style="1" customWidth="1"/>
    <col min="10248" max="10248" width="20.625" style="1" customWidth="1"/>
    <col min="10249" max="10252" width="4.625" style="1" customWidth="1"/>
    <col min="10253" max="10253" width="20.625" style="1" customWidth="1"/>
    <col min="10254" max="10257" width="4.625" style="1" customWidth="1"/>
    <col min="10258" max="10258" width="20.625" style="1" customWidth="1"/>
    <col min="10259" max="10262" width="4.5" style="1" customWidth="1"/>
    <col min="10263" max="10263" width="20.625" style="1" customWidth="1"/>
    <col min="10264" max="10496" width="10.625" style="1"/>
    <col min="10497" max="10498" width="5.625" style="1" customWidth="1"/>
    <col min="10499" max="10499" width="14.125" style="1" customWidth="1"/>
    <col min="10500" max="10503" width="4.625" style="1" customWidth="1"/>
    <col min="10504" max="10504" width="20.625" style="1" customWidth="1"/>
    <col min="10505" max="10508" width="4.625" style="1" customWidth="1"/>
    <col min="10509" max="10509" width="20.625" style="1" customWidth="1"/>
    <col min="10510" max="10513" width="4.625" style="1" customWidth="1"/>
    <col min="10514" max="10514" width="20.625" style="1" customWidth="1"/>
    <col min="10515" max="10518" width="4.5" style="1" customWidth="1"/>
    <col min="10519" max="10519" width="20.625" style="1" customWidth="1"/>
    <col min="10520" max="10752" width="10.625" style="1"/>
    <col min="10753" max="10754" width="5.625" style="1" customWidth="1"/>
    <col min="10755" max="10755" width="14.125" style="1" customWidth="1"/>
    <col min="10756" max="10759" width="4.625" style="1" customWidth="1"/>
    <col min="10760" max="10760" width="20.625" style="1" customWidth="1"/>
    <col min="10761" max="10764" width="4.625" style="1" customWidth="1"/>
    <col min="10765" max="10765" width="20.625" style="1" customWidth="1"/>
    <col min="10766" max="10769" width="4.625" style="1" customWidth="1"/>
    <col min="10770" max="10770" width="20.625" style="1" customWidth="1"/>
    <col min="10771" max="10774" width="4.5" style="1" customWidth="1"/>
    <col min="10775" max="10775" width="20.625" style="1" customWidth="1"/>
    <col min="10776" max="11008" width="10.625" style="1"/>
    <col min="11009" max="11010" width="5.625" style="1" customWidth="1"/>
    <col min="11011" max="11011" width="14.125" style="1" customWidth="1"/>
    <col min="11012" max="11015" width="4.625" style="1" customWidth="1"/>
    <col min="11016" max="11016" width="20.625" style="1" customWidth="1"/>
    <col min="11017" max="11020" width="4.625" style="1" customWidth="1"/>
    <col min="11021" max="11021" width="20.625" style="1" customWidth="1"/>
    <col min="11022" max="11025" width="4.625" style="1" customWidth="1"/>
    <col min="11026" max="11026" width="20.625" style="1" customWidth="1"/>
    <col min="11027" max="11030" width="4.5" style="1" customWidth="1"/>
    <col min="11031" max="11031" width="20.625" style="1" customWidth="1"/>
    <col min="11032" max="11264" width="10.625" style="1"/>
    <col min="11265" max="11266" width="5.625" style="1" customWidth="1"/>
    <col min="11267" max="11267" width="14.125" style="1" customWidth="1"/>
    <col min="11268" max="11271" width="4.625" style="1" customWidth="1"/>
    <col min="11272" max="11272" width="20.625" style="1" customWidth="1"/>
    <col min="11273" max="11276" width="4.625" style="1" customWidth="1"/>
    <col min="11277" max="11277" width="20.625" style="1" customWidth="1"/>
    <col min="11278" max="11281" width="4.625" style="1" customWidth="1"/>
    <col min="11282" max="11282" width="20.625" style="1" customWidth="1"/>
    <col min="11283" max="11286" width="4.5" style="1" customWidth="1"/>
    <col min="11287" max="11287" width="20.625" style="1" customWidth="1"/>
    <col min="11288" max="11520" width="10.625" style="1"/>
    <col min="11521" max="11522" width="5.625" style="1" customWidth="1"/>
    <col min="11523" max="11523" width="14.125" style="1" customWidth="1"/>
    <col min="11524" max="11527" width="4.625" style="1" customWidth="1"/>
    <col min="11528" max="11528" width="20.625" style="1" customWidth="1"/>
    <col min="11529" max="11532" width="4.625" style="1" customWidth="1"/>
    <col min="11533" max="11533" width="20.625" style="1" customWidth="1"/>
    <col min="11534" max="11537" width="4.625" style="1" customWidth="1"/>
    <col min="11538" max="11538" width="20.625" style="1" customWidth="1"/>
    <col min="11539" max="11542" width="4.5" style="1" customWidth="1"/>
    <col min="11543" max="11543" width="20.625" style="1" customWidth="1"/>
    <col min="11544" max="11776" width="10.625" style="1"/>
    <col min="11777" max="11778" width="5.625" style="1" customWidth="1"/>
    <col min="11779" max="11779" width="14.125" style="1" customWidth="1"/>
    <col min="11780" max="11783" width="4.625" style="1" customWidth="1"/>
    <col min="11784" max="11784" width="20.625" style="1" customWidth="1"/>
    <col min="11785" max="11788" width="4.625" style="1" customWidth="1"/>
    <col min="11789" max="11789" width="20.625" style="1" customWidth="1"/>
    <col min="11790" max="11793" width="4.625" style="1" customWidth="1"/>
    <col min="11794" max="11794" width="20.625" style="1" customWidth="1"/>
    <col min="11795" max="11798" width="4.5" style="1" customWidth="1"/>
    <col min="11799" max="11799" width="20.625" style="1" customWidth="1"/>
    <col min="11800" max="12032" width="10.625" style="1"/>
    <col min="12033" max="12034" width="5.625" style="1" customWidth="1"/>
    <col min="12035" max="12035" width="14.125" style="1" customWidth="1"/>
    <col min="12036" max="12039" width="4.625" style="1" customWidth="1"/>
    <col min="12040" max="12040" width="20.625" style="1" customWidth="1"/>
    <col min="12041" max="12044" width="4.625" style="1" customWidth="1"/>
    <col min="12045" max="12045" width="20.625" style="1" customWidth="1"/>
    <col min="12046" max="12049" width="4.625" style="1" customWidth="1"/>
    <col min="12050" max="12050" width="20.625" style="1" customWidth="1"/>
    <col min="12051" max="12054" width="4.5" style="1" customWidth="1"/>
    <col min="12055" max="12055" width="20.625" style="1" customWidth="1"/>
    <col min="12056" max="12288" width="10.625" style="1"/>
    <col min="12289" max="12290" width="5.625" style="1" customWidth="1"/>
    <col min="12291" max="12291" width="14.125" style="1" customWidth="1"/>
    <col min="12292" max="12295" width="4.625" style="1" customWidth="1"/>
    <col min="12296" max="12296" width="20.625" style="1" customWidth="1"/>
    <col min="12297" max="12300" width="4.625" style="1" customWidth="1"/>
    <col min="12301" max="12301" width="20.625" style="1" customWidth="1"/>
    <col min="12302" max="12305" width="4.625" style="1" customWidth="1"/>
    <col min="12306" max="12306" width="20.625" style="1" customWidth="1"/>
    <col min="12307" max="12310" width="4.5" style="1" customWidth="1"/>
    <col min="12311" max="12311" width="20.625" style="1" customWidth="1"/>
    <col min="12312" max="12544" width="10.625" style="1"/>
    <col min="12545" max="12546" width="5.625" style="1" customWidth="1"/>
    <col min="12547" max="12547" width="14.125" style="1" customWidth="1"/>
    <col min="12548" max="12551" width="4.625" style="1" customWidth="1"/>
    <col min="12552" max="12552" width="20.625" style="1" customWidth="1"/>
    <col min="12553" max="12556" width="4.625" style="1" customWidth="1"/>
    <col min="12557" max="12557" width="20.625" style="1" customWidth="1"/>
    <col min="12558" max="12561" width="4.625" style="1" customWidth="1"/>
    <col min="12562" max="12562" width="20.625" style="1" customWidth="1"/>
    <col min="12563" max="12566" width="4.5" style="1" customWidth="1"/>
    <col min="12567" max="12567" width="20.625" style="1" customWidth="1"/>
    <col min="12568" max="12800" width="10.625" style="1"/>
    <col min="12801" max="12802" width="5.625" style="1" customWidth="1"/>
    <col min="12803" max="12803" width="14.125" style="1" customWidth="1"/>
    <col min="12804" max="12807" width="4.625" style="1" customWidth="1"/>
    <col min="12808" max="12808" width="20.625" style="1" customWidth="1"/>
    <col min="12809" max="12812" width="4.625" style="1" customWidth="1"/>
    <col min="12813" max="12813" width="20.625" style="1" customWidth="1"/>
    <col min="12814" max="12817" width="4.625" style="1" customWidth="1"/>
    <col min="12818" max="12818" width="20.625" style="1" customWidth="1"/>
    <col min="12819" max="12822" width="4.5" style="1" customWidth="1"/>
    <col min="12823" max="12823" width="20.625" style="1" customWidth="1"/>
    <col min="12824" max="13056" width="10.625" style="1"/>
    <col min="13057" max="13058" width="5.625" style="1" customWidth="1"/>
    <col min="13059" max="13059" width="14.125" style="1" customWidth="1"/>
    <col min="13060" max="13063" width="4.625" style="1" customWidth="1"/>
    <col min="13064" max="13064" width="20.625" style="1" customWidth="1"/>
    <col min="13065" max="13068" width="4.625" style="1" customWidth="1"/>
    <col min="13069" max="13069" width="20.625" style="1" customWidth="1"/>
    <col min="13070" max="13073" width="4.625" style="1" customWidth="1"/>
    <col min="13074" max="13074" width="20.625" style="1" customWidth="1"/>
    <col min="13075" max="13078" width="4.5" style="1" customWidth="1"/>
    <col min="13079" max="13079" width="20.625" style="1" customWidth="1"/>
    <col min="13080" max="13312" width="10.625" style="1"/>
    <col min="13313" max="13314" width="5.625" style="1" customWidth="1"/>
    <col min="13315" max="13315" width="14.125" style="1" customWidth="1"/>
    <col min="13316" max="13319" width="4.625" style="1" customWidth="1"/>
    <col min="13320" max="13320" width="20.625" style="1" customWidth="1"/>
    <col min="13321" max="13324" width="4.625" style="1" customWidth="1"/>
    <col min="13325" max="13325" width="20.625" style="1" customWidth="1"/>
    <col min="13326" max="13329" width="4.625" style="1" customWidth="1"/>
    <col min="13330" max="13330" width="20.625" style="1" customWidth="1"/>
    <col min="13331" max="13334" width="4.5" style="1" customWidth="1"/>
    <col min="13335" max="13335" width="20.625" style="1" customWidth="1"/>
    <col min="13336" max="13568" width="10.625" style="1"/>
    <col min="13569" max="13570" width="5.625" style="1" customWidth="1"/>
    <col min="13571" max="13571" width="14.125" style="1" customWidth="1"/>
    <col min="13572" max="13575" width="4.625" style="1" customWidth="1"/>
    <col min="13576" max="13576" width="20.625" style="1" customWidth="1"/>
    <col min="13577" max="13580" width="4.625" style="1" customWidth="1"/>
    <col min="13581" max="13581" width="20.625" style="1" customWidth="1"/>
    <col min="13582" max="13585" width="4.625" style="1" customWidth="1"/>
    <col min="13586" max="13586" width="20.625" style="1" customWidth="1"/>
    <col min="13587" max="13590" width="4.5" style="1" customWidth="1"/>
    <col min="13591" max="13591" width="20.625" style="1" customWidth="1"/>
    <col min="13592" max="13824" width="10.625" style="1"/>
    <col min="13825" max="13826" width="5.625" style="1" customWidth="1"/>
    <col min="13827" max="13827" width="14.125" style="1" customWidth="1"/>
    <col min="13828" max="13831" width="4.625" style="1" customWidth="1"/>
    <col min="13832" max="13832" width="20.625" style="1" customWidth="1"/>
    <col min="13833" max="13836" width="4.625" style="1" customWidth="1"/>
    <col min="13837" max="13837" width="20.625" style="1" customWidth="1"/>
    <col min="13838" max="13841" width="4.625" style="1" customWidth="1"/>
    <col min="13842" max="13842" width="20.625" style="1" customWidth="1"/>
    <col min="13843" max="13846" width="4.5" style="1" customWidth="1"/>
    <col min="13847" max="13847" width="20.625" style="1" customWidth="1"/>
    <col min="13848" max="14080" width="10.625" style="1"/>
    <col min="14081" max="14082" width="5.625" style="1" customWidth="1"/>
    <col min="14083" max="14083" width="14.125" style="1" customWidth="1"/>
    <col min="14084" max="14087" width="4.625" style="1" customWidth="1"/>
    <col min="14088" max="14088" width="20.625" style="1" customWidth="1"/>
    <col min="14089" max="14092" width="4.625" style="1" customWidth="1"/>
    <col min="14093" max="14093" width="20.625" style="1" customWidth="1"/>
    <col min="14094" max="14097" width="4.625" style="1" customWidth="1"/>
    <col min="14098" max="14098" width="20.625" style="1" customWidth="1"/>
    <col min="14099" max="14102" width="4.5" style="1" customWidth="1"/>
    <col min="14103" max="14103" width="20.625" style="1" customWidth="1"/>
    <col min="14104" max="14336" width="10.625" style="1"/>
    <col min="14337" max="14338" width="5.625" style="1" customWidth="1"/>
    <col min="14339" max="14339" width="14.125" style="1" customWidth="1"/>
    <col min="14340" max="14343" width="4.625" style="1" customWidth="1"/>
    <col min="14344" max="14344" width="20.625" style="1" customWidth="1"/>
    <col min="14345" max="14348" width="4.625" style="1" customWidth="1"/>
    <col min="14349" max="14349" width="20.625" style="1" customWidth="1"/>
    <col min="14350" max="14353" width="4.625" style="1" customWidth="1"/>
    <col min="14354" max="14354" width="20.625" style="1" customWidth="1"/>
    <col min="14355" max="14358" width="4.5" style="1" customWidth="1"/>
    <col min="14359" max="14359" width="20.625" style="1" customWidth="1"/>
    <col min="14360" max="14592" width="10.625" style="1"/>
    <col min="14593" max="14594" width="5.625" style="1" customWidth="1"/>
    <col min="14595" max="14595" width="14.125" style="1" customWidth="1"/>
    <col min="14596" max="14599" width="4.625" style="1" customWidth="1"/>
    <col min="14600" max="14600" width="20.625" style="1" customWidth="1"/>
    <col min="14601" max="14604" width="4.625" style="1" customWidth="1"/>
    <col min="14605" max="14605" width="20.625" style="1" customWidth="1"/>
    <col min="14606" max="14609" width="4.625" style="1" customWidth="1"/>
    <col min="14610" max="14610" width="20.625" style="1" customWidth="1"/>
    <col min="14611" max="14614" width="4.5" style="1" customWidth="1"/>
    <col min="14615" max="14615" width="20.625" style="1" customWidth="1"/>
    <col min="14616" max="14848" width="10.625" style="1"/>
    <col min="14849" max="14850" width="5.625" style="1" customWidth="1"/>
    <col min="14851" max="14851" width="14.125" style="1" customWidth="1"/>
    <col min="14852" max="14855" width="4.625" style="1" customWidth="1"/>
    <col min="14856" max="14856" width="20.625" style="1" customWidth="1"/>
    <col min="14857" max="14860" width="4.625" style="1" customWidth="1"/>
    <col min="14861" max="14861" width="20.625" style="1" customWidth="1"/>
    <col min="14862" max="14865" width="4.625" style="1" customWidth="1"/>
    <col min="14866" max="14866" width="20.625" style="1" customWidth="1"/>
    <col min="14867" max="14870" width="4.5" style="1" customWidth="1"/>
    <col min="14871" max="14871" width="20.625" style="1" customWidth="1"/>
    <col min="14872" max="15104" width="10.625" style="1"/>
    <col min="15105" max="15106" width="5.625" style="1" customWidth="1"/>
    <col min="15107" max="15107" width="14.125" style="1" customWidth="1"/>
    <col min="15108" max="15111" width="4.625" style="1" customWidth="1"/>
    <col min="15112" max="15112" width="20.625" style="1" customWidth="1"/>
    <col min="15113" max="15116" width="4.625" style="1" customWidth="1"/>
    <col min="15117" max="15117" width="20.625" style="1" customWidth="1"/>
    <col min="15118" max="15121" width="4.625" style="1" customWidth="1"/>
    <col min="15122" max="15122" width="20.625" style="1" customWidth="1"/>
    <col min="15123" max="15126" width="4.5" style="1" customWidth="1"/>
    <col min="15127" max="15127" width="20.625" style="1" customWidth="1"/>
    <col min="15128" max="15360" width="10.625" style="1"/>
    <col min="15361" max="15362" width="5.625" style="1" customWidth="1"/>
    <col min="15363" max="15363" width="14.125" style="1" customWidth="1"/>
    <col min="15364" max="15367" width="4.625" style="1" customWidth="1"/>
    <col min="15368" max="15368" width="20.625" style="1" customWidth="1"/>
    <col min="15369" max="15372" width="4.625" style="1" customWidth="1"/>
    <col min="15373" max="15373" width="20.625" style="1" customWidth="1"/>
    <col min="15374" max="15377" width="4.625" style="1" customWidth="1"/>
    <col min="15378" max="15378" width="20.625" style="1" customWidth="1"/>
    <col min="15379" max="15382" width="4.5" style="1" customWidth="1"/>
    <col min="15383" max="15383" width="20.625" style="1" customWidth="1"/>
    <col min="15384" max="15616" width="10.625" style="1"/>
    <col min="15617" max="15618" width="5.625" style="1" customWidth="1"/>
    <col min="15619" max="15619" width="14.125" style="1" customWidth="1"/>
    <col min="15620" max="15623" width="4.625" style="1" customWidth="1"/>
    <col min="15624" max="15624" width="20.625" style="1" customWidth="1"/>
    <col min="15625" max="15628" width="4.625" style="1" customWidth="1"/>
    <col min="15629" max="15629" width="20.625" style="1" customWidth="1"/>
    <col min="15630" max="15633" width="4.625" style="1" customWidth="1"/>
    <col min="15634" max="15634" width="20.625" style="1" customWidth="1"/>
    <col min="15635" max="15638" width="4.5" style="1" customWidth="1"/>
    <col min="15639" max="15639" width="20.625" style="1" customWidth="1"/>
    <col min="15640" max="15872" width="10.625" style="1"/>
    <col min="15873" max="15874" width="5.625" style="1" customWidth="1"/>
    <col min="15875" max="15875" width="14.125" style="1" customWidth="1"/>
    <col min="15876" max="15879" width="4.625" style="1" customWidth="1"/>
    <col min="15880" max="15880" width="20.625" style="1" customWidth="1"/>
    <col min="15881" max="15884" width="4.625" style="1" customWidth="1"/>
    <col min="15885" max="15885" width="20.625" style="1" customWidth="1"/>
    <col min="15886" max="15889" width="4.625" style="1" customWidth="1"/>
    <col min="15890" max="15890" width="20.625" style="1" customWidth="1"/>
    <col min="15891" max="15894" width="4.5" style="1" customWidth="1"/>
    <col min="15895" max="15895" width="20.625" style="1" customWidth="1"/>
    <col min="15896" max="16128" width="10.625" style="1"/>
    <col min="16129" max="16130" width="5.625" style="1" customWidth="1"/>
    <col min="16131" max="16131" width="14.125" style="1" customWidth="1"/>
    <col min="16132" max="16135" width="4.625" style="1" customWidth="1"/>
    <col min="16136" max="16136" width="20.625" style="1" customWidth="1"/>
    <col min="16137" max="16140" width="4.625" style="1" customWidth="1"/>
    <col min="16141" max="16141" width="20.625" style="1" customWidth="1"/>
    <col min="16142" max="16145" width="4.625" style="1" customWidth="1"/>
    <col min="16146" max="16146" width="20.625" style="1" customWidth="1"/>
    <col min="16147" max="16150" width="4.5" style="1" customWidth="1"/>
    <col min="16151" max="16151" width="20.625" style="1" customWidth="1"/>
    <col min="16152" max="16384" width="10.625" style="1"/>
  </cols>
  <sheetData>
    <row r="1" spans="1:23" ht="15.75" customHeight="1">
      <c r="B1" s="17"/>
    </row>
    <row r="2" spans="1:23" ht="21.75" customHeight="1">
      <c r="A2" s="16"/>
      <c r="B2" s="370" t="s">
        <v>198</v>
      </c>
      <c r="C2" s="370"/>
      <c r="D2" s="370"/>
      <c r="E2" s="370"/>
      <c r="F2" s="370"/>
      <c r="G2" s="370"/>
      <c r="H2" s="370"/>
      <c r="I2" s="370"/>
      <c r="J2" s="370"/>
      <c r="K2" s="370"/>
      <c r="L2" s="370"/>
      <c r="M2" s="370"/>
      <c r="N2" s="370"/>
      <c r="O2" s="370"/>
      <c r="P2" s="370"/>
      <c r="Q2" s="370"/>
      <c r="R2" s="370"/>
      <c r="S2" s="370"/>
      <c r="T2" s="370"/>
      <c r="U2" s="370"/>
      <c r="V2" s="370"/>
      <c r="W2" s="370"/>
    </row>
    <row r="3" spans="1:23" ht="10.7" customHeight="1" thickBot="1">
      <c r="B3" s="4"/>
      <c r="C3" s="4"/>
      <c r="D3" s="2"/>
      <c r="E3" s="3"/>
      <c r="F3" s="3"/>
      <c r="G3" s="3"/>
      <c r="H3" s="4"/>
      <c r="I3" s="4"/>
      <c r="J3" s="4"/>
      <c r="K3" s="4"/>
      <c r="L3" s="4"/>
      <c r="M3" s="4"/>
      <c r="N3" s="2"/>
      <c r="O3" s="7"/>
      <c r="P3" s="7"/>
      <c r="Q3" s="7"/>
    </row>
    <row r="4" spans="1:23" ht="39.75" customHeight="1">
      <c r="B4" s="315"/>
      <c r="C4" s="316"/>
      <c r="D4" s="372" t="s">
        <v>172</v>
      </c>
      <c r="E4" s="372"/>
      <c r="F4" s="372"/>
      <c r="G4" s="372"/>
      <c r="H4" s="373"/>
      <c r="I4" s="371" t="s">
        <v>173</v>
      </c>
      <c r="J4" s="372"/>
      <c r="K4" s="372"/>
      <c r="L4" s="372"/>
      <c r="M4" s="373"/>
      <c r="N4" s="371" t="s">
        <v>174</v>
      </c>
      <c r="O4" s="372"/>
      <c r="P4" s="374"/>
      <c r="Q4" s="374"/>
      <c r="R4" s="372"/>
      <c r="S4" s="375" t="s">
        <v>175</v>
      </c>
      <c r="T4" s="374"/>
      <c r="U4" s="374"/>
      <c r="V4" s="374"/>
      <c r="W4" s="376"/>
    </row>
    <row r="5" spans="1:23" ht="39.75" customHeight="1" thickBot="1">
      <c r="B5" s="317" t="s">
        <v>3</v>
      </c>
      <c r="C5" s="318"/>
      <c r="D5" s="369" t="s">
        <v>191</v>
      </c>
      <c r="E5" s="368"/>
      <c r="F5" s="367" t="s">
        <v>192</v>
      </c>
      <c r="G5" s="368"/>
      <c r="H5" s="8" t="s">
        <v>2</v>
      </c>
      <c r="I5" s="369" t="s">
        <v>191</v>
      </c>
      <c r="J5" s="368"/>
      <c r="K5" s="367" t="s">
        <v>192</v>
      </c>
      <c r="L5" s="368"/>
      <c r="M5" s="8" t="s">
        <v>2</v>
      </c>
      <c r="N5" s="369" t="s">
        <v>191</v>
      </c>
      <c r="O5" s="368"/>
      <c r="P5" s="367" t="s">
        <v>192</v>
      </c>
      <c r="Q5" s="368"/>
      <c r="R5" s="319" t="s">
        <v>2</v>
      </c>
      <c r="S5" s="369" t="s">
        <v>191</v>
      </c>
      <c r="T5" s="368"/>
      <c r="U5" s="367" t="s">
        <v>192</v>
      </c>
      <c r="V5" s="368"/>
      <c r="W5" s="363" t="s">
        <v>2</v>
      </c>
    </row>
    <row r="6" spans="1:23" ht="39.75" customHeight="1">
      <c r="B6" s="320">
        <v>1</v>
      </c>
      <c r="C6" s="321" t="s">
        <v>136</v>
      </c>
      <c r="D6" s="22">
        <v>1</v>
      </c>
      <c r="E6" s="21" t="s">
        <v>0</v>
      </c>
      <c r="F6" s="22"/>
      <c r="G6" s="21"/>
      <c r="H6" s="23" t="s">
        <v>195</v>
      </c>
      <c r="I6" s="20">
        <v>1</v>
      </c>
      <c r="J6" s="21" t="s">
        <v>0</v>
      </c>
      <c r="K6" s="22"/>
      <c r="L6" s="21"/>
      <c r="M6" s="23" t="s">
        <v>195</v>
      </c>
      <c r="N6" s="20">
        <v>1</v>
      </c>
      <c r="O6" s="21" t="s">
        <v>0</v>
      </c>
      <c r="P6" s="22"/>
      <c r="Q6" s="21"/>
      <c r="R6" s="23" t="s">
        <v>195</v>
      </c>
      <c r="S6" s="20">
        <v>1</v>
      </c>
      <c r="T6" s="21" t="s">
        <v>0</v>
      </c>
      <c r="U6" s="22"/>
      <c r="V6" s="21"/>
      <c r="W6" s="23" t="s">
        <v>195</v>
      </c>
    </row>
    <row r="7" spans="1:23" ht="39.75" customHeight="1">
      <c r="B7" s="322">
        <v>2</v>
      </c>
      <c r="C7" s="10" t="s">
        <v>136</v>
      </c>
      <c r="D7" s="11">
        <v>1</v>
      </c>
      <c r="E7" s="9" t="s">
        <v>51</v>
      </c>
      <c r="F7" s="11"/>
      <c r="G7" s="9"/>
      <c r="H7" s="10" t="s">
        <v>196</v>
      </c>
      <c r="I7" s="24">
        <v>1</v>
      </c>
      <c r="J7" s="9" t="s">
        <v>51</v>
      </c>
      <c r="K7" s="11"/>
      <c r="L7" s="9"/>
      <c r="M7" s="10" t="s">
        <v>196</v>
      </c>
      <c r="N7" s="24">
        <v>1</v>
      </c>
      <c r="O7" s="9" t="s">
        <v>51</v>
      </c>
      <c r="P7" s="11"/>
      <c r="Q7" s="9"/>
      <c r="R7" s="10" t="s">
        <v>196</v>
      </c>
      <c r="S7" s="24">
        <v>1</v>
      </c>
      <c r="T7" s="9" t="s">
        <v>51</v>
      </c>
      <c r="U7" s="11"/>
      <c r="V7" s="9"/>
      <c r="W7" s="10" t="s">
        <v>196</v>
      </c>
    </row>
    <row r="8" spans="1:23" ht="39.75" customHeight="1" thickBot="1">
      <c r="B8" s="360">
        <v>3</v>
      </c>
      <c r="C8" s="361" t="s">
        <v>136</v>
      </c>
      <c r="D8" s="11"/>
      <c r="E8" s="9"/>
      <c r="F8" s="11">
        <v>5</v>
      </c>
      <c r="G8" s="9" t="s">
        <v>51</v>
      </c>
      <c r="H8" s="10" t="s">
        <v>192</v>
      </c>
      <c r="I8" s="24"/>
      <c r="J8" s="9"/>
      <c r="K8" s="11">
        <v>4</v>
      </c>
      <c r="L8" s="9" t="s">
        <v>51</v>
      </c>
      <c r="M8" s="10" t="s">
        <v>192</v>
      </c>
      <c r="N8" s="24"/>
      <c r="O8" s="9"/>
      <c r="P8" s="11">
        <v>3</v>
      </c>
      <c r="Q8" s="9" t="s">
        <v>51</v>
      </c>
      <c r="R8" s="10" t="s">
        <v>192</v>
      </c>
      <c r="S8" s="24"/>
      <c r="T8" s="9"/>
      <c r="U8" s="11">
        <v>2</v>
      </c>
      <c r="V8" s="9" t="s">
        <v>51</v>
      </c>
      <c r="W8" s="10" t="s">
        <v>192</v>
      </c>
    </row>
    <row r="9" spans="1:23" ht="39.75" customHeight="1" thickTop="1" thickBot="1">
      <c r="B9" s="358"/>
      <c r="C9" s="359"/>
      <c r="D9" s="65">
        <f>SUM(D6:D8)</f>
        <v>2</v>
      </c>
      <c r="E9" s="18" t="s">
        <v>0</v>
      </c>
      <c r="F9" s="65">
        <f>SUM(F6:F8)</f>
        <v>5</v>
      </c>
      <c r="G9" s="18" t="s">
        <v>0</v>
      </c>
      <c r="H9" s="66"/>
      <c r="I9" s="67">
        <f>SUM(I6:I8)</f>
        <v>2</v>
      </c>
      <c r="J9" s="18" t="s">
        <v>0</v>
      </c>
      <c r="K9" s="65">
        <f>SUM(K6:K8)</f>
        <v>4</v>
      </c>
      <c r="L9" s="18" t="s">
        <v>0</v>
      </c>
      <c r="M9" s="66"/>
      <c r="N9" s="67">
        <f>SUM(N6:N8)</f>
        <v>2</v>
      </c>
      <c r="O9" s="18" t="s">
        <v>0</v>
      </c>
      <c r="P9" s="65">
        <f>SUM(P6:P8)</f>
        <v>3</v>
      </c>
      <c r="Q9" s="18" t="s">
        <v>0</v>
      </c>
      <c r="R9" s="66"/>
      <c r="S9" s="67">
        <f>SUM(S6:S8)</f>
        <v>2</v>
      </c>
      <c r="T9" s="18" t="s">
        <v>0</v>
      </c>
      <c r="U9" s="65">
        <f>SUM(U6:U8)</f>
        <v>2</v>
      </c>
      <c r="V9" s="18" t="s">
        <v>0</v>
      </c>
      <c r="W9" s="66"/>
    </row>
    <row r="10" spans="1:23" ht="39.75" customHeight="1">
      <c r="B10" s="315"/>
      <c r="C10" s="316"/>
      <c r="D10" s="381" t="s">
        <v>176</v>
      </c>
      <c r="E10" s="382"/>
      <c r="F10" s="382"/>
      <c r="G10" s="382"/>
      <c r="H10" s="383"/>
      <c r="I10" s="372" t="s">
        <v>177</v>
      </c>
      <c r="J10" s="372"/>
      <c r="K10" s="372"/>
      <c r="L10" s="372"/>
      <c r="M10" s="373"/>
      <c r="N10" s="371"/>
      <c r="O10" s="382"/>
      <c r="P10" s="395"/>
      <c r="Q10" s="395"/>
      <c r="R10" s="396"/>
      <c r="S10" s="371"/>
      <c r="T10" s="382"/>
      <c r="U10" s="395"/>
      <c r="V10" s="395"/>
      <c r="W10" s="396"/>
    </row>
    <row r="11" spans="1:23" ht="39.75" customHeight="1" thickBot="1">
      <c r="B11" s="317" t="s">
        <v>3</v>
      </c>
      <c r="C11" s="318"/>
      <c r="D11" s="369" t="s">
        <v>191</v>
      </c>
      <c r="E11" s="368"/>
      <c r="F11" s="367" t="s">
        <v>192</v>
      </c>
      <c r="G11" s="368"/>
      <c r="H11" s="8" t="s">
        <v>2</v>
      </c>
      <c r="I11" s="369" t="s">
        <v>191</v>
      </c>
      <c r="J11" s="368"/>
      <c r="K11" s="367" t="s">
        <v>192</v>
      </c>
      <c r="L11" s="368"/>
      <c r="M11" s="8" t="s">
        <v>2</v>
      </c>
      <c r="N11" s="15"/>
      <c r="O11" s="14"/>
      <c r="P11" s="13"/>
      <c r="Q11" s="12"/>
      <c r="R11" s="319"/>
      <c r="S11" s="15"/>
      <c r="T11" s="14"/>
      <c r="U11" s="13"/>
      <c r="V11" s="12"/>
      <c r="W11" s="319"/>
    </row>
    <row r="12" spans="1:23" ht="39.75" customHeight="1">
      <c r="B12" s="320">
        <v>1</v>
      </c>
      <c r="C12" s="321" t="s">
        <v>136</v>
      </c>
      <c r="D12" s="22">
        <v>1</v>
      </c>
      <c r="E12" s="21" t="s">
        <v>0</v>
      </c>
      <c r="F12" s="22"/>
      <c r="G12" s="21"/>
      <c r="H12" s="23" t="s">
        <v>195</v>
      </c>
      <c r="I12" s="22">
        <v>1</v>
      </c>
      <c r="J12" s="21" t="s">
        <v>0</v>
      </c>
      <c r="K12" s="22"/>
      <c r="L12" s="21"/>
      <c r="M12" s="23" t="s">
        <v>195</v>
      </c>
      <c r="N12" s="20"/>
      <c r="O12" s="21"/>
      <c r="P12" s="22"/>
      <c r="Q12" s="21"/>
      <c r="R12" s="23"/>
      <c r="S12" s="20"/>
      <c r="T12" s="21"/>
      <c r="U12" s="22"/>
      <c r="V12" s="21"/>
      <c r="W12" s="23"/>
    </row>
    <row r="13" spans="1:23" ht="39.75" customHeight="1">
      <c r="B13" s="322">
        <v>2</v>
      </c>
      <c r="C13" s="10" t="s">
        <v>136</v>
      </c>
      <c r="D13" s="11">
        <v>1</v>
      </c>
      <c r="E13" s="9" t="s">
        <v>51</v>
      </c>
      <c r="F13" s="11"/>
      <c r="G13" s="9"/>
      <c r="H13" s="10" t="s">
        <v>196</v>
      </c>
      <c r="I13" s="11">
        <v>1</v>
      </c>
      <c r="J13" s="9" t="s">
        <v>51</v>
      </c>
      <c r="K13" s="11"/>
      <c r="L13" s="9"/>
      <c r="M13" s="10" t="s">
        <v>196</v>
      </c>
      <c r="N13" s="24"/>
      <c r="O13" s="9"/>
      <c r="P13" s="11"/>
      <c r="Q13" s="9"/>
      <c r="R13" s="10"/>
      <c r="S13" s="24"/>
      <c r="T13" s="9"/>
      <c r="U13" s="11"/>
      <c r="V13" s="9"/>
      <c r="W13" s="10"/>
    </row>
    <row r="14" spans="1:23" ht="39.75" customHeight="1" thickBot="1">
      <c r="B14" s="360">
        <v>3</v>
      </c>
      <c r="C14" s="361" t="s">
        <v>136</v>
      </c>
      <c r="D14" s="11"/>
      <c r="E14" s="9"/>
      <c r="F14" s="11">
        <v>1.5</v>
      </c>
      <c r="G14" s="9" t="s">
        <v>51</v>
      </c>
      <c r="H14" s="10" t="s">
        <v>192</v>
      </c>
      <c r="I14" s="11"/>
      <c r="J14" s="9"/>
      <c r="K14" s="11">
        <v>1</v>
      </c>
      <c r="L14" s="9" t="s">
        <v>51</v>
      </c>
      <c r="M14" s="10" t="s">
        <v>192</v>
      </c>
      <c r="N14" s="24"/>
      <c r="O14" s="9"/>
      <c r="P14" s="11"/>
      <c r="Q14" s="9"/>
      <c r="R14" s="10"/>
      <c r="S14" s="24"/>
      <c r="T14" s="9"/>
      <c r="U14" s="11"/>
      <c r="V14" s="9"/>
      <c r="W14" s="10"/>
    </row>
    <row r="15" spans="1:23" ht="39.75" customHeight="1" thickTop="1" thickBot="1">
      <c r="B15" s="358"/>
      <c r="C15" s="362"/>
      <c r="D15" s="65">
        <f>SUM(D12:D14)</f>
        <v>2</v>
      </c>
      <c r="E15" s="18" t="s">
        <v>0</v>
      </c>
      <c r="F15" s="65">
        <f>SUM(F12:F14)</f>
        <v>1.5</v>
      </c>
      <c r="G15" s="18" t="s">
        <v>0</v>
      </c>
      <c r="H15" s="66"/>
      <c r="I15" s="65">
        <f>SUM(I12:I14)</f>
        <v>2</v>
      </c>
      <c r="J15" s="18" t="s">
        <v>178</v>
      </c>
      <c r="K15" s="65">
        <f>SUM(K12:K14)</f>
        <v>1</v>
      </c>
      <c r="L15" s="18" t="s">
        <v>0</v>
      </c>
      <c r="M15" s="66"/>
      <c r="N15" s="67"/>
      <c r="O15" s="18"/>
      <c r="P15" s="65"/>
      <c r="Q15" s="18"/>
      <c r="R15" s="66"/>
      <c r="S15" s="67"/>
      <c r="T15" s="18"/>
      <c r="U15" s="65"/>
      <c r="V15" s="18"/>
      <c r="W15" s="66"/>
    </row>
    <row r="16" spans="1:23" ht="15" customHeight="1">
      <c r="B16" s="4"/>
      <c r="C16" s="4"/>
      <c r="D16" s="2"/>
      <c r="E16" s="3"/>
      <c r="F16" s="3"/>
      <c r="G16" s="3"/>
      <c r="H16" s="7"/>
      <c r="I16" s="7"/>
      <c r="J16" s="7"/>
      <c r="K16" s="2"/>
      <c r="L16" s="7"/>
      <c r="M16" s="7"/>
      <c r="N16" s="2"/>
      <c r="O16" s="7"/>
      <c r="P16" s="7"/>
      <c r="Q16" s="7"/>
    </row>
  </sheetData>
  <mergeCells count="21">
    <mergeCell ref="B2:W2"/>
    <mergeCell ref="D4:H4"/>
    <mergeCell ref="I4:M4"/>
    <mergeCell ref="N4:R4"/>
    <mergeCell ref="S4:W4"/>
    <mergeCell ref="U5:V5"/>
    <mergeCell ref="D11:E11"/>
    <mergeCell ref="F11:G11"/>
    <mergeCell ref="I11:J11"/>
    <mergeCell ref="K11:L11"/>
    <mergeCell ref="D10:H10"/>
    <mergeCell ref="I10:M10"/>
    <mergeCell ref="N10:R10"/>
    <mergeCell ref="S10:W10"/>
    <mergeCell ref="D5:E5"/>
    <mergeCell ref="F5:G5"/>
    <mergeCell ref="I5:J5"/>
    <mergeCell ref="K5:L5"/>
    <mergeCell ref="N5:O5"/>
    <mergeCell ref="P5:Q5"/>
    <mergeCell ref="S5:T5"/>
  </mergeCells>
  <phoneticPr fontId="48"/>
  <printOptions horizontalCentered="1"/>
  <pageMargins left="0.39370078740157483" right="0.39370078740157483" top="0.51181102362204722" bottom="0.51181102362204722" header="0.51181102362204722" footer="0.51181102362204722"/>
  <pageSetup paperSize="9" scale="73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732921-BB88-4FBB-BD52-98F4A48F8057}">
  <sheetPr>
    <tabColor rgb="FF00B0F0"/>
  </sheetPr>
  <dimension ref="A1:U172"/>
  <sheetViews>
    <sheetView showGridLines="0" view="pageBreakPreview" zoomScale="115" zoomScaleNormal="100" zoomScaleSheetLayoutView="115" workbookViewId="0">
      <selection activeCell="J165" sqref="J165"/>
    </sheetView>
  </sheetViews>
  <sheetFormatPr defaultColWidth="8.875" defaultRowHeight="14.25"/>
  <cols>
    <col min="1" max="7" width="6.625" style="54" customWidth="1"/>
    <col min="8" max="9" width="7" style="54" customWidth="1"/>
    <col min="10" max="10" width="8.125" style="54" customWidth="1"/>
    <col min="11" max="12" width="8.875" style="54"/>
    <col min="13" max="13" width="5.25" style="54" customWidth="1"/>
    <col min="14" max="14" width="5.875" style="54" hidden="1" customWidth="1"/>
    <col min="15" max="15" width="0" style="110" hidden="1" customWidth="1"/>
    <col min="16" max="16" width="0" style="111" hidden="1" customWidth="1"/>
    <col min="17" max="21" width="0" style="110" hidden="1" customWidth="1"/>
    <col min="22" max="16384" width="8.875" style="54"/>
  </cols>
  <sheetData>
    <row r="1" spans="1:19" ht="24">
      <c r="A1" s="390">
        <v>2025</v>
      </c>
      <c r="B1" s="390"/>
      <c r="C1" s="54" t="s">
        <v>139</v>
      </c>
    </row>
    <row r="2" spans="1:19" ht="17.25">
      <c r="A2" s="64"/>
      <c r="F2" s="293"/>
    </row>
    <row r="3" spans="1:19">
      <c r="A3" s="54">
        <v>4</v>
      </c>
      <c r="B3" s="54" t="s">
        <v>129</v>
      </c>
      <c r="R3" s="110" t="s">
        <v>130</v>
      </c>
      <c r="S3" s="110" t="s">
        <v>131</v>
      </c>
    </row>
    <row r="4" spans="1:19">
      <c r="A4" s="56" t="s">
        <v>34</v>
      </c>
      <c r="B4" s="56" t="s">
        <v>33</v>
      </c>
      <c r="C4" s="56" t="s">
        <v>32</v>
      </c>
      <c r="D4" s="56" t="s">
        <v>31</v>
      </c>
      <c r="E4" s="56" t="s">
        <v>30</v>
      </c>
      <c r="F4" s="62" t="s">
        <v>29</v>
      </c>
      <c r="G4" s="61" t="s">
        <v>23</v>
      </c>
      <c r="I4" s="54" t="s">
        <v>35</v>
      </c>
      <c r="J4" s="54">
        <v>30</v>
      </c>
      <c r="L4" s="1" t="s">
        <v>123</v>
      </c>
      <c r="M4" s="1" t="s">
        <v>124</v>
      </c>
      <c r="O4" s="110" t="s">
        <v>91</v>
      </c>
      <c r="P4" s="111" t="s">
        <v>92</v>
      </c>
      <c r="R4" s="284">
        <f>DATE(A1,A3,1)</f>
        <v>45748</v>
      </c>
      <c r="S4" s="110">
        <f>WEEKDAY(R4,1)</f>
        <v>3</v>
      </c>
    </row>
    <row r="5" spans="1:19">
      <c r="A5" s="349">
        <f>R4-(S4-2)</f>
        <v>45747</v>
      </c>
      <c r="B5" s="286">
        <f>A5+1</f>
        <v>45748</v>
      </c>
      <c r="C5" s="286">
        <f t="shared" ref="C5:G5" si="0">B5+1</f>
        <v>45749</v>
      </c>
      <c r="D5" s="286">
        <f t="shared" si="0"/>
        <v>45750</v>
      </c>
      <c r="E5" s="286">
        <f t="shared" si="0"/>
        <v>45751</v>
      </c>
      <c r="F5" s="291">
        <f t="shared" si="0"/>
        <v>45752</v>
      </c>
      <c r="G5" s="289">
        <f t="shared" si="0"/>
        <v>45753</v>
      </c>
      <c r="I5" s="60" t="s">
        <v>27</v>
      </c>
      <c r="J5" s="55">
        <v>4</v>
      </c>
      <c r="L5" s="264" t="s">
        <v>121</v>
      </c>
      <c r="M5" s="113">
        <f>COUNTIF(A$5:G$14,"7人")</f>
        <v>0</v>
      </c>
      <c r="O5" s="110">
        <f>SUM(J5:J12)</f>
        <v>30</v>
      </c>
      <c r="P5" s="111" t="str">
        <f>IF(J4=O5,"○","×")</f>
        <v>○</v>
      </c>
    </row>
    <row r="6" spans="1:19">
      <c r="A6" s="345"/>
      <c r="B6" s="260" t="s">
        <v>122</v>
      </c>
      <c r="C6" s="288"/>
      <c r="D6" s="260" t="s">
        <v>122</v>
      </c>
      <c r="E6" s="260" t="s">
        <v>122</v>
      </c>
      <c r="F6" s="257" t="s">
        <v>122</v>
      </c>
      <c r="G6" s="270" t="s">
        <v>122</v>
      </c>
      <c r="I6" s="59" t="s">
        <v>26</v>
      </c>
      <c r="J6" s="55">
        <v>4</v>
      </c>
      <c r="L6" s="264" t="s">
        <v>141</v>
      </c>
      <c r="M6" s="113">
        <f>COUNTIF(A$5:G$14,"6人")</f>
        <v>0</v>
      </c>
    </row>
    <row r="7" spans="1:19">
      <c r="A7" s="285">
        <f>G5+1</f>
        <v>45754</v>
      </c>
      <c r="B7" s="285">
        <f>A7+1</f>
        <v>45755</v>
      </c>
      <c r="C7" s="285">
        <f t="shared" ref="C7:G7" si="1">B7+1</f>
        <v>45756</v>
      </c>
      <c r="D7" s="285">
        <f t="shared" si="1"/>
        <v>45757</v>
      </c>
      <c r="E7" s="285">
        <f t="shared" si="1"/>
        <v>45758</v>
      </c>
      <c r="F7" s="292">
        <f t="shared" si="1"/>
        <v>45759</v>
      </c>
      <c r="G7" s="290">
        <f t="shared" si="1"/>
        <v>45760</v>
      </c>
      <c r="I7" s="58" t="s">
        <v>25</v>
      </c>
      <c r="J7" s="55">
        <v>1</v>
      </c>
      <c r="L7" s="264" t="s">
        <v>122</v>
      </c>
      <c r="M7" s="113">
        <f>COUNTIF(A$5:G$14,"5人")</f>
        <v>13</v>
      </c>
    </row>
    <row r="8" spans="1:19">
      <c r="A8" s="253" t="s">
        <v>140</v>
      </c>
      <c r="B8" s="260" t="s">
        <v>140</v>
      </c>
      <c r="C8" s="288"/>
      <c r="D8" s="260" t="s">
        <v>140</v>
      </c>
      <c r="E8" s="260" t="s">
        <v>140</v>
      </c>
      <c r="F8" s="257" t="s">
        <v>122</v>
      </c>
      <c r="G8" s="270" t="s">
        <v>122</v>
      </c>
      <c r="I8" s="57" t="s">
        <v>28</v>
      </c>
      <c r="J8" s="55">
        <v>5</v>
      </c>
      <c r="L8" s="264" t="s">
        <v>140</v>
      </c>
      <c r="M8" s="113">
        <f>COUNTIF(A$5:G$14,"4人")</f>
        <v>8</v>
      </c>
    </row>
    <row r="9" spans="1:19">
      <c r="A9" s="286">
        <f>G7+1</f>
        <v>45761</v>
      </c>
      <c r="B9" s="286">
        <f>A9+1</f>
        <v>45762</v>
      </c>
      <c r="C9" s="286">
        <f t="shared" ref="C9:G9" si="2">B9+1</f>
        <v>45763</v>
      </c>
      <c r="D9" s="286">
        <f t="shared" si="2"/>
        <v>45764</v>
      </c>
      <c r="E9" s="286">
        <f t="shared" si="2"/>
        <v>45765</v>
      </c>
      <c r="F9" s="291">
        <f t="shared" si="2"/>
        <v>45766</v>
      </c>
      <c r="G9" s="289">
        <f t="shared" si="2"/>
        <v>45767</v>
      </c>
      <c r="I9" s="55" t="s">
        <v>24</v>
      </c>
      <c r="J9" s="55">
        <f>J4-J5-J6-J7-J8</f>
        <v>16</v>
      </c>
      <c r="L9" s="264" t="s">
        <v>143</v>
      </c>
      <c r="M9" s="113">
        <f>COUNTIF(A$5:G$14,"3.5人")</f>
        <v>0</v>
      </c>
    </row>
    <row r="10" spans="1:19" ht="15" thickBot="1">
      <c r="A10" s="253" t="s">
        <v>181</v>
      </c>
      <c r="B10" s="260" t="s">
        <v>181</v>
      </c>
      <c r="C10" s="288"/>
      <c r="D10" s="260" t="s">
        <v>140</v>
      </c>
      <c r="E10" s="260" t="s">
        <v>140</v>
      </c>
      <c r="F10" s="257" t="s">
        <v>122</v>
      </c>
      <c r="G10" s="270" t="s">
        <v>122</v>
      </c>
      <c r="L10" s="266" t="s">
        <v>179</v>
      </c>
      <c r="M10" s="364">
        <f>COUNTIF(A$5:G$14,"3人")</f>
        <v>4</v>
      </c>
    </row>
    <row r="11" spans="1:19" ht="15" thickTop="1">
      <c r="A11" s="286">
        <f>G9+1</f>
        <v>45768</v>
      </c>
      <c r="B11" s="286">
        <f>A11+1</f>
        <v>45769</v>
      </c>
      <c r="C11" s="286">
        <f t="shared" ref="C11:G11" si="3">B11+1</f>
        <v>45770</v>
      </c>
      <c r="D11" s="286">
        <f t="shared" si="3"/>
        <v>45771</v>
      </c>
      <c r="E11" s="286">
        <f t="shared" si="3"/>
        <v>45772</v>
      </c>
      <c r="F11" s="291">
        <f t="shared" si="3"/>
        <v>45773</v>
      </c>
      <c r="G11" s="289">
        <f t="shared" si="3"/>
        <v>45774</v>
      </c>
      <c r="L11" s="265" t="s">
        <v>180</v>
      </c>
      <c r="M11" s="265">
        <f>SUM(M5:M10)</f>
        <v>25</v>
      </c>
    </row>
    <row r="12" spans="1:19">
      <c r="A12" s="253" t="s">
        <v>181</v>
      </c>
      <c r="B12" s="260" t="s">
        <v>181</v>
      </c>
      <c r="C12" s="295"/>
      <c r="D12" s="260" t="s">
        <v>140</v>
      </c>
      <c r="E12" s="253" t="s">
        <v>140</v>
      </c>
      <c r="F12" s="257" t="s">
        <v>122</v>
      </c>
      <c r="G12" s="270" t="s">
        <v>122</v>
      </c>
      <c r="I12" s="263"/>
    </row>
    <row r="13" spans="1:19">
      <c r="A13" s="286">
        <f>G11+1</f>
        <v>45775</v>
      </c>
      <c r="B13" s="289">
        <f>A13+1</f>
        <v>45776</v>
      </c>
      <c r="C13" s="326">
        <f t="shared" ref="C13:G13" si="4">B13+1</f>
        <v>45777</v>
      </c>
      <c r="D13" s="349">
        <f t="shared" si="4"/>
        <v>45778</v>
      </c>
      <c r="E13" s="349">
        <f t="shared" si="4"/>
        <v>45779</v>
      </c>
      <c r="F13" s="350">
        <f t="shared" si="4"/>
        <v>45780</v>
      </c>
      <c r="G13" s="351">
        <f t="shared" si="4"/>
        <v>45781</v>
      </c>
      <c r="J13" s="306"/>
      <c r="P13" s="111" t="str">
        <f>IF(J4-J8=M5+M6+M7+M8+M9+M10,"○","×")</f>
        <v>○</v>
      </c>
    </row>
    <row r="14" spans="1:19">
      <c r="A14" s="253" t="s">
        <v>122</v>
      </c>
      <c r="B14" s="346" t="s">
        <v>182</v>
      </c>
      <c r="C14" s="295"/>
      <c r="D14" s="331"/>
      <c r="E14" s="295"/>
      <c r="F14" s="343"/>
      <c r="G14" s="344"/>
    </row>
    <row r="16" spans="1:19">
      <c r="A16" s="54">
        <v>5</v>
      </c>
      <c r="B16" s="54" t="s">
        <v>129</v>
      </c>
      <c r="R16" s="110" t="s">
        <v>130</v>
      </c>
      <c r="S16" s="110" t="s">
        <v>131</v>
      </c>
    </row>
    <row r="17" spans="1:19">
      <c r="A17" s="56" t="s">
        <v>34</v>
      </c>
      <c r="B17" s="56" t="s">
        <v>33</v>
      </c>
      <c r="C17" s="56" t="s">
        <v>32</v>
      </c>
      <c r="D17" s="56" t="s">
        <v>31</v>
      </c>
      <c r="E17" s="56" t="s">
        <v>30</v>
      </c>
      <c r="F17" s="62" t="s">
        <v>29</v>
      </c>
      <c r="G17" s="61" t="s">
        <v>23</v>
      </c>
      <c r="I17" s="54" t="s">
        <v>35</v>
      </c>
      <c r="J17" s="54">
        <v>31</v>
      </c>
      <c r="L17" s="1" t="s">
        <v>123</v>
      </c>
      <c r="M17" s="1" t="s">
        <v>124</v>
      </c>
      <c r="O17" s="110" t="s">
        <v>91</v>
      </c>
      <c r="P17" s="111" t="s">
        <v>92</v>
      </c>
      <c r="R17" s="284">
        <f>DATE(A1,A16,1)</f>
        <v>45778</v>
      </c>
      <c r="S17" s="110">
        <f>WEEKDAY(R17,1)</f>
        <v>5</v>
      </c>
    </row>
    <row r="18" spans="1:19">
      <c r="A18" s="349">
        <f>R17-(S17-2)</f>
        <v>45775</v>
      </c>
      <c r="B18" s="349">
        <f>A18+1</f>
        <v>45776</v>
      </c>
      <c r="C18" s="349">
        <f t="shared" ref="C18:G18" si="5">B18+1</f>
        <v>45777</v>
      </c>
      <c r="D18" s="326">
        <f t="shared" si="5"/>
        <v>45778</v>
      </c>
      <c r="E18" s="326">
        <f t="shared" si="5"/>
        <v>45779</v>
      </c>
      <c r="F18" s="327">
        <f t="shared" si="5"/>
        <v>45780</v>
      </c>
      <c r="G18" s="327">
        <f t="shared" si="5"/>
        <v>45781</v>
      </c>
      <c r="I18" s="60" t="s">
        <v>27</v>
      </c>
      <c r="J18" s="55">
        <v>4</v>
      </c>
      <c r="L18" s="264" t="s">
        <v>121</v>
      </c>
      <c r="M18" s="113">
        <f>COUNTIF(A$18:G$27,"7人")</f>
        <v>4</v>
      </c>
      <c r="O18" s="110">
        <f>SUM(J18:J28)</f>
        <v>31</v>
      </c>
      <c r="P18" s="111" t="str">
        <f>IF(J17=O18,"○","×")</f>
        <v>○</v>
      </c>
    </row>
    <row r="19" spans="1:19">
      <c r="A19" s="288"/>
      <c r="B19" s="288"/>
      <c r="C19" s="288"/>
      <c r="D19" s="260" t="s">
        <v>122</v>
      </c>
      <c r="E19" s="260" t="s">
        <v>122</v>
      </c>
      <c r="F19" s="270" t="s">
        <v>121</v>
      </c>
      <c r="G19" s="270" t="s">
        <v>121</v>
      </c>
      <c r="I19" s="59" t="s">
        <v>26</v>
      </c>
      <c r="J19" s="55">
        <v>4</v>
      </c>
      <c r="L19" s="264" t="s">
        <v>141</v>
      </c>
      <c r="M19" s="113">
        <f>COUNTIF(A$18:G$27,"6人")</f>
        <v>2</v>
      </c>
    </row>
    <row r="20" spans="1:19">
      <c r="A20" s="348">
        <f>G18+1</f>
        <v>45782</v>
      </c>
      <c r="B20" s="327">
        <f t="shared" ref="B20:G20" si="6">A20+1</f>
        <v>45783</v>
      </c>
      <c r="C20" s="285">
        <f t="shared" si="6"/>
        <v>45784</v>
      </c>
      <c r="D20" s="285">
        <f t="shared" si="6"/>
        <v>45785</v>
      </c>
      <c r="E20" s="285">
        <f t="shared" si="6"/>
        <v>45786</v>
      </c>
      <c r="F20" s="292">
        <f t="shared" si="6"/>
        <v>45787</v>
      </c>
      <c r="G20" s="290">
        <f t="shared" si="6"/>
        <v>45788</v>
      </c>
      <c r="I20" s="58" t="s">
        <v>25</v>
      </c>
      <c r="J20" s="55">
        <v>3</v>
      </c>
      <c r="L20" s="264" t="s">
        <v>122</v>
      </c>
      <c r="M20" s="113">
        <f>COUNTIF(A$18:G$27,"5人")</f>
        <v>9</v>
      </c>
    </row>
    <row r="21" spans="1:19">
      <c r="A21" s="271" t="s">
        <v>121</v>
      </c>
      <c r="B21" s="271" t="s">
        <v>121</v>
      </c>
      <c r="C21" s="288"/>
      <c r="D21" s="260" t="s">
        <v>122</v>
      </c>
      <c r="E21" s="260" t="s">
        <v>122</v>
      </c>
      <c r="F21" s="257" t="s">
        <v>141</v>
      </c>
      <c r="G21" s="270" t="s">
        <v>141</v>
      </c>
      <c r="I21" s="57" t="s">
        <v>28</v>
      </c>
      <c r="J21" s="55">
        <v>4</v>
      </c>
      <c r="L21" s="264" t="s">
        <v>140</v>
      </c>
      <c r="M21" s="113">
        <f>COUNTIF(A$18:G$27,"4人")</f>
        <v>6</v>
      </c>
    </row>
    <row r="22" spans="1:19">
      <c r="A22" s="286">
        <f>G20+1</f>
        <v>45789</v>
      </c>
      <c r="B22" s="286">
        <f t="shared" ref="B22:G22" si="7">A22+1</f>
        <v>45790</v>
      </c>
      <c r="C22" s="286">
        <f t="shared" si="7"/>
        <v>45791</v>
      </c>
      <c r="D22" s="286">
        <f t="shared" si="7"/>
        <v>45792</v>
      </c>
      <c r="E22" s="286">
        <f t="shared" si="7"/>
        <v>45793</v>
      </c>
      <c r="F22" s="291">
        <f t="shared" si="7"/>
        <v>45794</v>
      </c>
      <c r="G22" s="289">
        <f t="shared" si="7"/>
        <v>45795</v>
      </c>
      <c r="I22" s="55" t="s">
        <v>24</v>
      </c>
      <c r="J22" s="55">
        <f>J17-J18-J19-J20-J21</f>
        <v>16</v>
      </c>
      <c r="L22" s="264" t="s">
        <v>143</v>
      </c>
      <c r="M22" s="113">
        <f>COUNTIF(A$18:G$27,"3.5人")</f>
        <v>0</v>
      </c>
    </row>
    <row r="23" spans="1:19" ht="15" thickBot="1">
      <c r="A23" s="253" t="s">
        <v>181</v>
      </c>
      <c r="B23" s="260" t="s">
        <v>181</v>
      </c>
      <c r="C23" s="288"/>
      <c r="D23" s="260" t="s">
        <v>140</v>
      </c>
      <c r="E23" s="260" t="s">
        <v>140</v>
      </c>
      <c r="F23" s="257" t="s">
        <v>122</v>
      </c>
      <c r="G23" s="270" t="s">
        <v>122</v>
      </c>
      <c r="L23" s="266" t="s">
        <v>179</v>
      </c>
      <c r="M23" s="364">
        <f>COUNTIF(A$18:G$27,"3人")</f>
        <v>6</v>
      </c>
    </row>
    <row r="24" spans="1:19" ht="15" thickTop="1">
      <c r="A24" s="294">
        <f>G22+1</f>
        <v>45796</v>
      </c>
      <c r="B24" s="294">
        <f t="shared" ref="B24:G24" si="8">A24+1</f>
        <v>45797</v>
      </c>
      <c r="C24" s="294">
        <f t="shared" si="8"/>
        <v>45798</v>
      </c>
      <c r="D24" s="294">
        <f t="shared" si="8"/>
        <v>45799</v>
      </c>
      <c r="E24" s="294">
        <f t="shared" si="8"/>
        <v>45800</v>
      </c>
      <c r="F24" s="291">
        <f t="shared" si="8"/>
        <v>45801</v>
      </c>
      <c r="G24" s="289">
        <f t="shared" si="8"/>
        <v>45802</v>
      </c>
      <c r="I24" s="282" t="s">
        <v>142</v>
      </c>
      <c r="L24" s="265" t="s">
        <v>180</v>
      </c>
      <c r="M24" s="265">
        <f>SUM(M18:M23)</f>
        <v>27</v>
      </c>
    </row>
    <row r="25" spans="1:19">
      <c r="A25" s="253" t="s">
        <v>181</v>
      </c>
      <c r="B25" s="260" t="s">
        <v>181</v>
      </c>
      <c r="C25" s="288"/>
      <c r="D25" s="260" t="s">
        <v>140</v>
      </c>
      <c r="E25" s="260" t="s">
        <v>140</v>
      </c>
      <c r="F25" s="257" t="s">
        <v>122</v>
      </c>
      <c r="G25" s="270" t="s">
        <v>122</v>
      </c>
      <c r="I25" s="263"/>
    </row>
    <row r="26" spans="1:19">
      <c r="A26" s="296">
        <f>G24+1</f>
        <v>45803</v>
      </c>
      <c r="B26" s="296">
        <f t="shared" ref="B26:G26" si="9">A26+1</f>
        <v>45804</v>
      </c>
      <c r="C26" s="296">
        <f t="shared" si="9"/>
        <v>45805</v>
      </c>
      <c r="D26" s="296">
        <f t="shared" si="9"/>
        <v>45806</v>
      </c>
      <c r="E26" s="296">
        <f t="shared" si="9"/>
        <v>45807</v>
      </c>
      <c r="F26" s="300">
        <f t="shared" si="9"/>
        <v>45808</v>
      </c>
      <c r="G26" s="351">
        <f t="shared" si="9"/>
        <v>45809</v>
      </c>
      <c r="H26" s="272"/>
    </row>
    <row r="27" spans="1:19">
      <c r="A27" s="253" t="s">
        <v>181</v>
      </c>
      <c r="B27" s="260" t="s">
        <v>181</v>
      </c>
      <c r="C27" s="288"/>
      <c r="D27" s="260" t="s">
        <v>140</v>
      </c>
      <c r="E27" s="260" t="s">
        <v>140</v>
      </c>
      <c r="F27" s="257" t="s">
        <v>122</v>
      </c>
      <c r="G27" s="344"/>
    </row>
    <row r="28" spans="1:19">
      <c r="A28" s="63"/>
      <c r="B28" s="63"/>
      <c r="C28" s="63"/>
      <c r="D28" s="63"/>
      <c r="E28" s="63"/>
      <c r="F28" s="63"/>
      <c r="G28" s="246"/>
      <c r="P28" s="111" t="str">
        <f>IF(J17-J21=M18+M19+M20+M2+M21+M22+M23,"○","×")</f>
        <v>○</v>
      </c>
    </row>
    <row r="29" spans="1:19">
      <c r="A29" s="54">
        <v>6</v>
      </c>
      <c r="B29" s="54" t="s">
        <v>133</v>
      </c>
      <c r="R29" s="110" t="s">
        <v>130</v>
      </c>
      <c r="S29" s="110" t="s">
        <v>131</v>
      </c>
    </row>
    <row r="30" spans="1:19">
      <c r="A30" s="56" t="s">
        <v>34</v>
      </c>
      <c r="B30" s="56" t="s">
        <v>33</v>
      </c>
      <c r="C30" s="56" t="s">
        <v>32</v>
      </c>
      <c r="D30" s="56" t="s">
        <v>31</v>
      </c>
      <c r="E30" s="56" t="s">
        <v>30</v>
      </c>
      <c r="F30" s="62" t="s">
        <v>29</v>
      </c>
      <c r="G30" s="61" t="s">
        <v>23</v>
      </c>
      <c r="I30" s="54" t="s">
        <v>35</v>
      </c>
      <c r="J30" s="54">
        <v>30</v>
      </c>
      <c r="L30" s="1" t="s">
        <v>123</v>
      </c>
      <c r="M30" s="1" t="s">
        <v>124</v>
      </c>
      <c r="O30" s="110" t="s">
        <v>91</v>
      </c>
      <c r="P30" s="111" t="s">
        <v>92</v>
      </c>
      <c r="R30" s="284">
        <f>DATE(A1,A29,1)</f>
        <v>45809</v>
      </c>
      <c r="S30" s="110">
        <f>WEEKDAY(R30,1)</f>
        <v>1</v>
      </c>
    </row>
    <row r="31" spans="1:19" ht="14.1" customHeight="1">
      <c r="A31" s="349">
        <f>R30-(S30+5)</f>
        <v>45803</v>
      </c>
      <c r="B31" s="349">
        <f>A31+1</f>
        <v>45804</v>
      </c>
      <c r="C31" s="349">
        <f t="shared" ref="C31:G31" si="10">B31+1</f>
        <v>45805</v>
      </c>
      <c r="D31" s="349">
        <f t="shared" si="10"/>
        <v>45806</v>
      </c>
      <c r="E31" s="349">
        <f t="shared" si="10"/>
        <v>45807</v>
      </c>
      <c r="F31" s="350">
        <f t="shared" si="10"/>
        <v>45808</v>
      </c>
      <c r="G31" s="289">
        <f t="shared" si="10"/>
        <v>45809</v>
      </c>
      <c r="I31" s="60" t="s">
        <v>27</v>
      </c>
      <c r="J31" s="55">
        <v>4</v>
      </c>
      <c r="K31" s="391" t="s">
        <v>148</v>
      </c>
      <c r="L31" s="264" t="s">
        <v>121</v>
      </c>
      <c r="M31" s="113">
        <f>COUNTIF(A$31:G$42,"7人")</f>
        <v>1</v>
      </c>
      <c r="O31" s="110">
        <f>SUM(J31:J39)</f>
        <v>30</v>
      </c>
      <c r="P31" s="111" t="str">
        <f>IF(J30=O31,"○","×")</f>
        <v>○</v>
      </c>
    </row>
    <row r="32" spans="1:19">
      <c r="A32" s="301"/>
      <c r="B32" s="301"/>
      <c r="C32" s="287"/>
      <c r="D32" s="301"/>
      <c r="E32" s="301"/>
      <c r="F32" s="343"/>
      <c r="G32" s="270" t="s">
        <v>122</v>
      </c>
      <c r="I32" s="59" t="s">
        <v>26</v>
      </c>
      <c r="J32" s="55">
        <v>5</v>
      </c>
      <c r="K32" s="391"/>
      <c r="L32" s="264" t="s">
        <v>141</v>
      </c>
      <c r="M32" s="113">
        <f>COUNTIF(A$31:G$42,"6人")</f>
        <v>0</v>
      </c>
    </row>
    <row r="33" spans="1:19">
      <c r="A33" s="286">
        <f>G31+1</f>
        <v>45810</v>
      </c>
      <c r="B33" s="286">
        <f>A33+1</f>
        <v>45811</v>
      </c>
      <c r="C33" s="286">
        <f t="shared" ref="C33:G33" si="11">B33+1</f>
        <v>45812</v>
      </c>
      <c r="D33" s="286">
        <f t="shared" si="11"/>
        <v>45813</v>
      </c>
      <c r="E33" s="286">
        <f t="shared" si="11"/>
        <v>45814</v>
      </c>
      <c r="F33" s="291">
        <f t="shared" si="11"/>
        <v>45815</v>
      </c>
      <c r="G33" s="289">
        <f t="shared" si="11"/>
        <v>45816</v>
      </c>
      <c r="I33" s="58" t="s">
        <v>25</v>
      </c>
      <c r="J33" s="55">
        <v>0</v>
      </c>
      <c r="K33" s="392"/>
      <c r="L33" s="264" t="s">
        <v>122</v>
      </c>
      <c r="M33" s="113">
        <f>COUNTIF(A$31:G$42,"5人")</f>
        <v>3</v>
      </c>
    </row>
    <row r="34" spans="1:19">
      <c r="A34" s="253" t="s">
        <v>181</v>
      </c>
      <c r="B34" s="260" t="s">
        <v>181</v>
      </c>
      <c r="C34" s="287"/>
      <c r="D34" s="260" t="s">
        <v>140</v>
      </c>
      <c r="E34" s="260" t="s">
        <v>140</v>
      </c>
      <c r="F34" s="257" t="s">
        <v>122</v>
      </c>
      <c r="G34" s="270" t="s">
        <v>122</v>
      </c>
      <c r="I34" s="57" t="s">
        <v>28</v>
      </c>
      <c r="J34" s="55">
        <v>4</v>
      </c>
      <c r="K34" s="392"/>
      <c r="L34" s="264" t="s">
        <v>140</v>
      </c>
      <c r="M34" s="113">
        <f>COUNTIF(A$31:G$42,"4人")</f>
        <v>5</v>
      </c>
    </row>
    <row r="35" spans="1:19">
      <c r="A35" s="286">
        <f>G33+1</f>
        <v>45817</v>
      </c>
      <c r="B35" s="286">
        <f>A35+1</f>
        <v>45818</v>
      </c>
      <c r="C35" s="286">
        <f t="shared" ref="C35:G35" si="12">B35+1</f>
        <v>45819</v>
      </c>
      <c r="D35" s="286">
        <f t="shared" si="12"/>
        <v>45820</v>
      </c>
      <c r="E35" s="286">
        <f t="shared" si="12"/>
        <v>45821</v>
      </c>
      <c r="F35" s="291">
        <f t="shared" si="12"/>
        <v>45822</v>
      </c>
      <c r="G35" s="289">
        <f t="shared" si="12"/>
        <v>45823</v>
      </c>
      <c r="I35" s="55" t="s">
        <v>24</v>
      </c>
      <c r="J35" s="55">
        <f>J30-J31-J32-J33-J34</f>
        <v>17</v>
      </c>
      <c r="K35" s="392"/>
      <c r="L35" s="264" t="s">
        <v>143</v>
      </c>
      <c r="M35" s="113">
        <f>COUNTIF(A$31:G$42,"3.5人")</f>
        <v>0</v>
      </c>
    </row>
    <row r="36" spans="1:19" ht="15" thickBot="1">
      <c r="A36" s="255" t="s">
        <v>181</v>
      </c>
      <c r="B36" s="255" t="s">
        <v>181</v>
      </c>
      <c r="C36" s="287"/>
      <c r="D36" s="255" t="s">
        <v>181</v>
      </c>
      <c r="E36" s="255" t="s">
        <v>181</v>
      </c>
      <c r="F36" s="257" t="s">
        <v>179</v>
      </c>
      <c r="G36" s="270" t="s">
        <v>140</v>
      </c>
      <c r="I36" s="263"/>
      <c r="K36" s="393"/>
      <c r="L36" s="266" t="s">
        <v>179</v>
      </c>
      <c r="M36" s="364">
        <f>COUNTIF(A$31:G$42,"3人")</f>
        <v>18</v>
      </c>
    </row>
    <row r="37" spans="1:19" ht="15" thickTop="1">
      <c r="A37" s="286">
        <f>G35+1</f>
        <v>45824</v>
      </c>
      <c r="B37" s="286">
        <f>A37+1</f>
        <v>45825</v>
      </c>
      <c r="C37" s="286">
        <f t="shared" ref="C37:G37" si="13">B37+1</f>
        <v>45826</v>
      </c>
      <c r="D37" s="286">
        <f t="shared" si="13"/>
        <v>45827</v>
      </c>
      <c r="E37" s="286">
        <f t="shared" si="13"/>
        <v>45828</v>
      </c>
      <c r="F37" s="291">
        <f t="shared" si="13"/>
        <v>45829</v>
      </c>
      <c r="G37" s="289">
        <f t="shared" si="13"/>
        <v>45830</v>
      </c>
      <c r="I37" s="263"/>
      <c r="K37" s="393"/>
      <c r="L37" s="265" t="s">
        <v>180</v>
      </c>
      <c r="M37" s="265">
        <f>SUM(M31:M36)</f>
        <v>27</v>
      </c>
    </row>
    <row r="38" spans="1:19">
      <c r="A38" s="255" t="s">
        <v>181</v>
      </c>
      <c r="B38" s="255" t="s">
        <v>181</v>
      </c>
      <c r="C38" s="287" t="s">
        <v>121</v>
      </c>
      <c r="D38" s="255" t="s">
        <v>181</v>
      </c>
      <c r="E38" s="255" t="s">
        <v>181</v>
      </c>
      <c r="F38" s="257" t="s">
        <v>179</v>
      </c>
      <c r="G38" s="270" t="s">
        <v>140</v>
      </c>
      <c r="I38" s="110" t="s">
        <v>145</v>
      </c>
      <c r="L38" s="111" t="s">
        <v>144</v>
      </c>
    </row>
    <row r="39" spans="1:19">
      <c r="A39" s="286">
        <f>G37+1</f>
        <v>45831</v>
      </c>
      <c r="B39" s="286">
        <f>A39+1</f>
        <v>45832</v>
      </c>
      <c r="C39" s="286">
        <f t="shared" ref="C39:G39" si="14">B39+1</f>
        <v>45833</v>
      </c>
      <c r="D39" s="286">
        <f t="shared" si="14"/>
        <v>45834</v>
      </c>
      <c r="E39" s="286">
        <f t="shared" si="14"/>
        <v>45835</v>
      </c>
      <c r="F39" s="291">
        <f t="shared" si="14"/>
        <v>45836</v>
      </c>
      <c r="G39" s="289">
        <f t="shared" si="14"/>
        <v>45837</v>
      </c>
      <c r="P39" s="111" t="str">
        <f>IF(J30-J34=M31+M32+M33+M34+M35+M36-1,"○","×")</f>
        <v>○</v>
      </c>
    </row>
    <row r="40" spans="1:19">
      <c r="A40" s="255" t="s">
        <v>181</v>
      </c>
      <c r="B40" s="255" t="s">
        <v>181</v>
      </c>
      <c r="C40" s="287"/>
      <c r="D40" s="255" t="s">
        <v>181</v>
      </c>
      <c r="E40" s="255" t="s">
        <v>181</v>
      </c>
      <c r="F40" s="257" t="s">
        <v>179</v>
      </c>
      <c r="G40" s="270" t="s">
        <v>140</v>
      </c>
    </row>
    <row r="41" spans="1:19">
      <c r="A41" s="296">
        <f>G39+1</f>
        <v>45838</v>
      </c>
      <c r="B41" s="354">
        <f t="shared" ref="B41:G41" si="15">A41+1</f>
        <v>45839</v>
      </c>
      <c r="C41" s="354">
        <f t="shared" si="15"/>
        <v>45840</v>
      </c>
      <c r="D41" s="354">
        <f t="shared" si="15"/>
        <v>45841</v>
      </c>
      <c r="E41" s="354">
        <f t="shared" si="15"/>
        <v>45842</v>
      </c>
      <c r="F41" s="354">
        <f t="shared" si="15"/>
        <v>45843</v>
      </c>
      <c r="G41" s="349">
        <f t="shared" si="15"/>
        <v>45844</v>
      </c>
      <c r="H41" s="272"/>
    </row>
    <row r="42" spans="1:19">
      <c r="A42" s="255" t="s">
        <v>181</v>
      </c>
      <c r="B42" s="287"/>
      <c r="C42" s="288"/>
      <c r="D42" s="287"/>
      <c r="E42" s="287"/>
      <c r="F42" s="297"/>
      <c r="G42" s="287"/>
    </row>
    <row r="43" spans="1:19">
      <c r="A43" s="63"/>
      <c r="B43" s="245"/>
      <c r="C43" s="245"/>
      <c r="D43" s="245"/>
      <c r="E43" s="245"/>
      <c r="F43" s="247"/>
      <c r="G43" s="248"/>
    </row>
    <row r="44" spans="1:19">
      <c r="A44" s="54">
        <v>7</v>
      </c>
      <c r="B44" s="54" t="s">
        <v>133</v>
      </c>
      <c r="R44" s="110" t="s">
        <v>130</v>
      </c>
      <c r="S44" s="110" t="s">
        <v>131</v>
      </c>
    </row>
    <row r="45" spans="1:19">
      <c r="A45" s="56" t="s">
        <v>34</v>
      </c>
      <c r="B45" s="56" t="s">
        <v>33</v>
      </c>
      <c r="C45" s="56" t="s">
        <v>32</v>
      </c>
      <c r="D45" s="56" t="s">
        <v>31</v>
      </c>
      <c r="E45" s="240" t="s">
        <v>30</v>
      </c>
      <c r="F45" s="241" t="s">
        <v>29</v>
      </c>
      <c r="G45" s="61" t="s">
        <v>23</v>
      </c>
      <c r="I45" s="54" t="s">
        <v>35</v>
      </c>
      <c r="J45" s="54">
        <v>31</v>
      </c>
      <c r="L45" s="1" t="s">
        <v>123</v>
      </c>
      <c r="M45" s="1" t="s">
        <v>124</v>
      </c>
      <c r="O45" s="110" t="s">
        <v>91</v>
      </c>
      <c r="P45" s="111" t="s">
        <v>92</v>
      </c>
      <c r="R45" s="284">
        <f>DATE(A1,A44,1)</f>
        <v>45839</v>
      </c>
      <c r="S45" s="110">
        <f>WEEKDAY(R45,1)</f>
        <v>3</v>
      </c>
    </row>
    <row r="46" spans="1:19" ht="14.25" customHeight="1">
      <c r="A46" s="349">
        <f>R45-(S45-2)</f>
        <v>45838</v>
      </c>
      <c r="B46" s="286">
        <f>A46+1</f>
        <v>45839</v>
      </c>
      <c r="C46" s="286">
        <f t="shared" ref="C46:G46" si="16">B46+1</f>
        <v>45840</v>
      </c>
      <c r="D46" s="286">
        <f t="shared" si="16"/>
        <v>45841</v>
      </c>
      <c r="E46" s="286">
        <f t="shared" si="16"/>
        <v>45842</v>
      </c>
      <c r="F46" s="291">
        <f t="shared" si="16"/>
        <v>45843</v>
      </c>
      <c r="G46" s="289">
        <f t="shared" si="16"/>
        <v>45844</v>
      </c>
      <c r="I46" s="60" t="s">
        <v>27</v>
      </c>
      <c r="J46" s="55">
        <v>4</v>
      </c>
      <c r="K46" s="391" t="s">
        <v>148</v>
      </c>
      <c r="L46" s="264" t="s">
        <v>121</v>
      </c>
      <c r="M46" s="113">
        <f>COUNTIF(A$46:G$55,"7人")</f>
        <v>1</v>
      </c>
      <c r="O46" s="110">
        <f>SUM(J46:J54)</f>
        <v>31</v>
      </c>
      <c r="P46" s="111" t="str">
        <f>IF(J45=O46,"○","×")</f>
        <v>○</v>
      </c>
    </row>
    <row r="47" spans="1:19">
      <c r="A47" s="253"/>
      <c r="B47" s="255" t="s">
        <v>181</v>
      </c>
      <c r="C47" s="287"/>
      <c r="D47" s="255" t="s">
        <v>181</v>
      </c>
      <c r="E47" s="255" t="s">
        <v>181</v>
      </c>
      <c r="F47" s="257" t="s">
        <v>179</v>
      </c>
      <c r="G47" s="270" t="s">
        <v>140</v>
      </c>
      <c r="I47" s="59" t="s">
        <v>26</v>
      </c>
      <c r="J47" s="55">
        <v>4</v>
      </c>
      <c r="K47" s="391"/>
      <c r="L47" s="264" t="s">
        <v>141</v>
      </c>
      <c r="M47" s="113">
        <f>COUNTIF(A$46:G$55,"6人")</f>
        <v>0</v>
      </c>
    </row>
    <row r="48" spans="1:19">
      <c r="A48" s="286">
        <f>G46+1</f>
        <v>45845</v>
      </c>
      <c r="B48" s="286">
        <f>A48+1</f>
        <v>45846</v>
      </c>
      <c r="C48" s="286">
        <f t="shared" ref="C48:G48" si="17">B48+1</f>
        <v>45847</v>
      </c>
      <c r="D48" s="286">
        <f t="shared" si="17"/>
        <v>45848</v>
      </c>
      <c r="E48" s="286">
        <f t="shared" si="17"/>
        <v>45849</v>
      </c>
      <c r="F48" s="291">
        <f t="shared" si="17"/>
        <v>45850</v>
      </c>
      <c r="G48" s="289">
        <f t="shared" si="17"/>
        <v>45851</v>
      </c>
      <c r="I48" s="58" t="s">
        <v>25</v>
      </c>
      <c r="J48" s="55">
        <v>1</v>
      </c>
      <c r="K48" s="392"/>
      <c r="L48" s="264" t="s">
        <v>122</v>
      </c>
      <c r="M48" s="113">
        <f>COUNTIF(A$46:G$55,"5人")</f>
        <v>3</v>
      </c>
    </row>
    <row r="49" spans="1:19">
      <c r="A49" s="255" t="s">
        <v>181</v>
      </c>
      <c r="B49" s="255" t="s">
        <v>181</v>
      </c>
      <c r="C49" s="287"/>
      <c r="D49" s="255" t="s">
        <v>181</v>
      </c>
      <c r="E49" s="255" t="s">
        <v>181</v>
      </c>
      <c r="F49" s="257" t="s">
        <v>179</v>
      </c>
      <c r="G49" s="270" t="s">
        <v>140</v>
      </c>
      <c r="I49" s="57" t="s">
        <v>28</v>
      </c>
      <c r="J49" s="55">
        <v>5</v>
      </c>
      <c r="K49" s="392"/>
      <c r="L49" s="264" t="s">
        <v>140</v>
      </c>
      <c r="M49" s="113">
        <f>COUNTIF(A$46:G$55,"4人")</f>
        <v>3</v>
      </c>
    </row>
    <row r="50" spans="1:19">
      <c r="A50" s="286">
        <f>G48+1</f>
        <v>45852</v>
      </c>
      <c r="B50" s="286">
        <f>A50+1</f>
        <v>45853</v>
      </c>
      <c r="C50" s="286">
        <f t="shared" ref="C50:G50" si="18">B50+1</f>
        <v>45854</v>
      </c>
      <c r="D50" s="286">
        <f t="shared" si="18"/>
        <v>45855</v>
      </c>
      <c r="E50" s="286">
        <f t="shared" si="18"/>
        <v>45856</v>
      </c>
      <c r="F50" s="291">
        <f t="shared" si="18"/>
        <v>45857</v>
      </c>
      <c r="G50" s="289">
        <f t="shared" si="18"/>
        <v>45858</v>
      </c>
      <c r="I50" s="55" t="s">
        <v>24</v>
      </c>
      <c r="J50" s="55">
        <f>J45-J46-J47-J48-J49</f>
        <v>17</v>
      </c>
      <c r="K50" s="392"/>
      <c r="L50" s="264" t="s">
        <v>143</v>
      </c>
      <c r="M50" s="113">
        <f>COUNTIF(A$46:G$55,"3.5人")</f>
        <v>0</v>
      </c>
    </row>
    <row r="51" spans="1:19" ht="15" thickBot="1">
      <c r="A51" s="255" t="s">
        <v>181</v>
      </c>
      <c r="B51" s="255" t="s">
        <v>181</v>
      </c>
      <c r="C51" s="287"/>
      <c r="D51" s="255" t="s">
        <v>181</v>
      </c>
      <c r="E51" s="255" t="s">
        <v>181</v>
      </c>
      <c r="F51" s="257" t="s">
        <v>122</v>
      </c>
      <c r="G51" s="270" t="s">
        <v>122</v>
      </c>
      <c r="I51" s="263"/>
      <c r="K51" s="393"/>
      <c r="L51" s="266" t="s">
        <v>179</v>
      </c>
      <c r="M51" s="364">
        <f>COUNTIF(A$46:G$55,"3人")</f>
        <v>20</v>
      </c>
    </row>
    <row r="52" spans="1:19" ht="15" thickTop="1">
      <c r="A52" s="289">
        <f>G50+1</f>
        <v>45859</v>
      </c>
      <c r="B52" s="286">
        <f>A52+1</f>
        <v>45860</v>
      </c>
      <c r="C52" s="286">
        <f t="shared" ref="C52:G52" si="19">B52+1</f>
        <v>45861</v>
      </c>
      <c r="D52" s="286">
        <f t="shared" si="19"/>
        <v>45862</v>
      </c>
      <c r="E52" s="286">
        <f t="shared" si="19"/>
        <v>45863</v>
      </c>
      <c r="F52" s="291">
        <f t="shared" si="19"/>
        <v>45864</v>
      </c>
      <c r="G52" s="289">
        <f t="shared" si="19"/>
        <v>45865</v>
      </c>
      <c r="I52" s="263"/>
      <c r="K52" s="393"/>
      <c r="L52" s="265" t="s">
        <v>180</v>
      </c>
      <c r="M52" s="265">
        <f>SUM(M46:M51)</f>
        <v>27</v>
      </c>
    </row>
    <row r="53" spans="1:19">
      <c r="A53" s="270" t="s">
        <v>122</v>
      </c>
      <c r="B53" s="255" t="s">
        <v>181</v>
      </c>
      <c r="C53" s="287" t="s">
        <v>121</v>
      </c>
      <c r="D53" s="255" t="s">
        <v>181</v>
      </c>
      <c r="E53" s="255" t="s">
        <v>181</v>
      </c>
      <c r="F53" s="257" t="s">
        <v>179</v>
      </c>
      <c r="G53" s="270" t="s">
        <v>140</v>
      </c>
      <c r="I53" s="282" t="s">
        <v>146</v>
      </c>
      <c r="K53" s="311"/>
      <c r="L53" s="111" t="s">
        <v>144</v>
      </c>
      <c r="Q53" s="110" t="s">
        <v>134</v>
      </c>
    </row>
    <row r="54" spans="1:19">
      <c r="A54" s="286">
        <f>G52+1</f>
        <v>45866</v>
      </c>
      <c r="B54" s="286">
        <f>A54+1</f>
        <v>45867</v>
      </c>
      <c r="C54" s="286">
        <f t="shared" ref="C54:G54" si="20">B54+1</f>
        <v>45868</v>
      </c>
      <c r="D54" s="326">
        <f t="shared" si="20"/>
        <v>45869</v>
      </c>
      <c r="E54" s="349">
        <f t="shared" si="20"/>
        <v>45870</v>
      </c>
      <c r="F54" s="350">
        <f t="shared" si="20"/>
        <v>45871</v>
      </c>
      <c r="G54" s="351">
        <f t="shared" si="20"/>
        <v>45872</v>
      </c>
      <c r="I54" s="110"/>
      <c r="P54" s="111" t="str">
        <f>IF(J45-J49=M46+M47+M48+M49+M50+M51-1,"○","×")</f>
        <v>○</v>
      </c>
    </row>
    <row r="55" spans="1:19">
      <c r="A55" s="255" t="s">
        <v>181</v>
      </c>
      <c r="B55" s="255" t="s">
        <v>181</v>
      </c>
      <c r="C55" s="287"/>
      <c r="D55" s="255" t="s">
        <v>181</v>
      </c>
      <c r="E55" s="287"/>
      <c r="F55" s="312"/>
      <c r="G55" s="313"/>
    </row>
    <row r="56" spans="1:19">
      <c r="A56" s="245"/>
      <c r="B56" s="245"/>
      <c r="C56" s="63"/>
      <c r="D56" s="63"/>
      <c r="E56" s="63"/>
      <c r="F56" s="269"/>
      <c r="G56" s="246"/>
      <c r="I56" s="283"/>
    </row>
    <row r="58" spans="1:19">
      <c r="A58" s="54">
        <v>8</v>
      </c>
      <c r="B58" s="54" t="s">
        <v>133</v>
      </c>
      <c r="R58" s="110" t="s">
        <v>130</v>
      </c>
      <c r="S58" s="110" t="s">
        <v>131</v>
      </c>
    </row>
    <row r="59" spans="1:19">
      <c r="A59" s="56" t="s">
        <v>34</v>
      </c>
      <c r="B59" s="56" t="s">
        <v>33</v>
      </c>
      <c r="C59" s="56" t="s">
        <v>32</v>
      </c>
      <c r="D59" s="56" t="s">
        <v>31</v>
      </c>
      <c r="E59" s="56" t="s">
        <v>30</v>
      </c>
      <c r="F59" s="62" t="s">
        <v>29</v>
      </c>
      <c r="G59" s="61" t="s">
        <v>23</v>
      </c>
      <c r="I59" s="54" t="s">
        <v>35</v>
      </c>
      <c r="J59" s="54">
        <v>31</v>
      </c>
      <c r="L59" s="1" t="s">
        <v>123</v>
      </c>
      <c r="M59" s="1" t="s">
        <v>124</v>
      </c>
      <c r="O59" s="110" t="s">
        <v>91</v>
      </c>
      <c r="P59" s="111" t="s">
        <v>92</v>
      </c>
      <c r="R59" s="284">
        <f>DATE(A1,A58,1)</f>
        <v>45870</v>
      </c>
      <c r="S59" s="110">
        <f>WEEKDAY(R59,1)</f>
        <v>6</v>
      </c>
    </row>
    <row r="60" spans="1:19" ht="14.1" customHeight="1">
      <c r="A60" s="349">
        <f>R59-(S59-2)</f>
        <v>45866</v>
      </c>
      <c r="B60" s="349">
        <f>A60+1</f>
        <v>45867</v>
      </c>
      <c r="C60" s="349">
        <f t="shared" ref="C60:G60" si="21">B60+1</f>
        <v>45868</v>
      </c>
      <c r="D60" s="349">
        <f t="shared" si="21"/>
        <v>45869</v>
      </c>
      <c r="E60" s="286">
        <f t="shared" si="21"/>
        <v>45870</v>
      </c>
      <c r="F60" s="291">
        <f t="shared" si="21"/>
        <v>45871</v>
      </c>
      <c r="G60" s="289">
        <f t="shared" si="21"/>
        <v>45872</v>
      </c>
      <c r="I60" s="60" t="s">
        <v>27</v>
      </c>
      <c r="J60" s="55">
        <v>5</v>
      </c>
      <c r="K60" s="391" t="s">
        <v>148</v>
      </c>
      <c r="L60" s="264" t="s">
        <v>121</v>
      </c>
      <c r="M60" s="113">
        <f>COUNTIF(A$60:G$69,"7人")</f>
        <v>5</v>
      </c>
      <c r="O60" s="110">
        <f>SUM(J60:J68)</f>
        <v>31</v>
      </c>
      <c r="P60" s="111" t="str">
        <f>IF(J59=O60,"○","×")</f>
        <v>○</v>
      </c>
    </row>
    <row r="61" spans="1:19">
      <c r="A61" s="287"/>
      <c r="B61" s="287"/>
      <c r="C61" s="295"/>
      <c r="D61" s="295"/>
      <c r="E61" s="253" t="s">
        <v>181</v>
      </c>
      <c r="F61" s="257" t="s">
        <v>179</v>
      </c>
      <c r="G61" s="271" t="s">
        <v>140</v>
      </c>
      <c r="I61" s="59" t="s">
        <v>26</v>
      </c>
      <c r="J61" s="55">
        <v>5</v>
      </c>
      <c r="K61" s="391"/>
      <c r="L61" s="264" t="s">
        <v>141</v>
      </c>
      <c r="M61" s="113">
        <f>COUNTIF(A$60:G$69,"6人")</f>
        <v>0</v>
      </c>
    </row>
    <row r="62" spans="1:19">
      <c r="A62" s="286">
        <f>G60+1</f>
        <v>45873</v>
      </c>
      <c r="B62" s="286">
        <f>A62+1</f>
        <v>45874</v>
      </c>
      <c r="C62" s="286">
        <f t="shared" ref="C62:G62" si="22">B62+1</f>
        <v>45875</v>
      </c>
      <c r="D62" s="286">
        <f t="shared" si="22"/>
        <v>45876</v>
      </c>
      <c r="E62" s="286">
        <f t="shared" si="22"/>
        <v>45877</v>
      </c>
      <c r="F62" s="291">
        <f t="shared" si="22"/>
        <v>45878</v>
      </c>
      <c r="G62" s="289">
        <f t="shared" si="22"/>
        <v>45879</v>
      </c>
      <c r="I62" s="58" t="s">
        <v>25</v>
      </c>
      <c r="J62" s="55">
        <v>1</v>
      </c>
      <c r="K62" s="392"/>
      <c r="L62" s="264" t="s">
        <v>122</v>
      </c>
      <c r="M62" s="113">
        <f>COUNTIF(A$60:G$69,"5人")</f>
        <v>0</v>
      </c>
    </row>
    <row r="63" spans="1:19">
      <c r="A63" s="255" t="s">
        <v>181</v>
      </c>
      <c r="B63" s="255" t="s">
        <v>181</v>
      </c>
      <c r="C63" s="287"/>
      <c r="D63" s="255" t="s">
        <v>181</v>
      </c>
      <c r="E63" s="255" t="s">
        <v>181</v>
      </c>
      <c r="F63" s="257" t="s">
        <v>121</v>
      </c>
      <c r="G63" s="270" t="s">
        <v>121</v>
      </c>
      <c r="I63" s="57" t="s">
        <v>28</v>
      </c>
      <c r="J63" s="55">
        <v>4</v>
      </c>
      <c r="K63" s="392"/>
      <c r="L63" s="264" t="s">
        <v>140</v>
      </c>
      <c r="M63" s="113">
        <f>COUNTIF(A$60:G$69,"4人")</f>
        <v>3</v>
      </c>
    </row>
    <row r="64" spans="1:19">
      <c r="A64" s="289">
        <f>G62+1</f>
        <v>45880</v>
      </c>
      <c r="B64" s="286">
        <f>A64+1</f>
        <v>45881</v>
      </c>
      <c r="C64" s="286">
        <f t="shared" ref="C64:G64" si="23">B64+1</f>
        <v>45882</v>
      </c>
      <c r="D64" s="286">
        <f t="shared" si="23"/>
        <v>45883</v>
      </c>
      <c r="E64" s="286">
        <f t="shared" si="23"/>
        <v>45884</v>
      </c>
      <c r="F64" s="291">
        <f t="shared" si="23"/>
        <v>45885</v>
      </c>
      <c r="G64" s="289">
        <f t="shared" si="23"/>
        <v>45886</v>
      </c>
      <c r="I64" s="55" t="s">
        <v>24</v>
      </c>
      <c r="J64" s="55">
        <f>J59-J60-J61-J62-J63</f>
        <v>16</v>
      </c>
      <c r="K64" s="392"/>
      <c r="L64" s="264" t="s">
        <v>143</v>
      </c>
      <c r="M64" s="113">
        <f>COUNTIF(A$60:G$69,"3.5人")</f>
        <v>0</v>
      </c>
    </row>
    <row r="65" spans="1:19" ht="15" thickBot="1">
      <c r="A65" s="270" t="s">
        <v>121</v>
      </c>
      <c r="B65" s="253" t="s">
        <v>181</v>
      </c>
      <c r="C65" s="287"/>
      <c r="D65" s="255" t="s">
        <v>181</v>
      </c>
      <c r="E65" s="255" t="s">
        <v>181</v>
      </c>
      <c r="F65" s="257" t="s">
        <v>183</v>
      </c>
      <c r="G65" s="270" t="s">
        <v>121</v>
      </c>
      <c r="I65" s="263"/>
      <c r="K65" s="393"/>
      <c r="L65" s="266" t="s">
        <v>179</v>
      </c>
      <c r="M65" s="364">
        <f>COUNTIF(A$60:G$69,"3人")</f>
        <v>19</v>
      </c>
    </row>
    <row r="66" spans="1:19" ht="15" thickTop="1">
      <c r="A66" s="286">
        <f>G64+1</f>
        <v>45887</v>
      </c>
      <c r="B66" s="286">
        <f>A66+1</f>
        <v>45888</v>
      </c>
      <c r="C66" s="286">
        <f t="shared" ref="C66:G66" si="24">B66+1</f>
        <v>45889</v>
      </c>
      <c r="D66" s="286">
        <f t="shared" si="24"/>
        <v>45890</v>
      </c>
      <c r="E66" s="286">
        <f t="shared" si="24"/>
        <v>45891</v>
      </c>
      <c r="F66" s="291">
        <f t="shared" si="24"/>
        <v>45892</v>
      </c>
      <c r="G66" s="289">
        <f t="shared" si="24"/>
        <v>45893</v>
      </c>
      <c r="I66" s="263"/>
      <c r="K66" s="393"/>
      <c r="L66" s="265" t="s">
        <v>180</v>
      </c>
      <c r="M66" s="265">
        <f>SUM(M60:M65)</f>
        <v>27</v>
      </c>
    </row>
    <row r="67" spans="1:19">
      <c r="A67" s="255" t="s">
        <v>181</v>
      </c>
      <c r="B67" s="255" t="s">
        <v>181</v>
      </c>
      <c r="C67" s="287"/>
      <c r="D67" s="255" t="s">
        <v>181</v>
      </c>
      <c r="E67" s="255" t="s">
        <v>181</v>
      </c>
      <c r="F67" s="257" t="s">
        <v>179</v>
      </c>
      <c r="G67" s="271" t="s">
        <v>140</v>
      </c>
      <c r="I67" s="282" t="s">
        <v>149</v>
      </c>
    </row>
    <row r="68" spans="1:19">
      <c r="A68" s="286">
        <f>G66+1</f>
        <v>45894</v>
      </c>
      <c r="B68" s="286">
        <f>A68+1</f>
        <v>45895</v>
      </c>
      <c r="C68" s="286">
        <f t="shared" ref="C68:F68" si="25">B68+1</f>
        <v>45896</v>
      </c>
      <c r="D68" s="286">
        <f t="shared" si="25"/>
        <v>45897</v>
      </c>
      <c r="E68" s="286">
        <f t="shared" si="25"/>
        <v>45898</v>
      </c>
      <c r="F68" s="291">
        <f t="shared" si="25"/>
        <v>45899</v>
      </c>
      <c r="G68" s="290">
        <f>F68+1</f>
        <v>45900</v>
      </c>
      <c r="I68" s="282" t="s">
        <v>150</v>
      </c>
      <c r="P68" s="111" t="str">
        <f>IF(J59-J63=M60+M61+M62+M63+M64+M65,"○","×")</f>
        <v>○</v>
      </c>
    </row>
    <row r="69" spans="1:19">
      <c r="A69" s="255" t="s">
        <v>181</v>
      </c>
      <c r="B69" s="255" t="s">
        <v>181</v>
      </c>
      <c r="C69" s="287"/>
      <c r="D69" s="255" t="s">
        <v>181</v>
      </c>
      <c r="E69" s="255" t="s">
        <v>181</v>
      </c>
      <c r="F69" s="257" t="s">
        <v>179</v>
      </c>
      <c r="G69" s="271" t="s">
        <v>140</v>
      </c>
    </row>
    <row r="70" spans="1:19" hidden="1">
      <c r="A70" s="286">
        <f>G68+1</f>
        <v>45901</v>
      </c>
      <c r="B70" s="286">
        <f>A70+1</f>
        <v>45902</v>
      </c>
      <c r="C70" s="286">
        <f t="shared" ref="C70:G70" si="26">B70+1</f>
        <v>45903</v>
      </c>
      <c r="D70" s="286">
        <f t="shared" si="26"/>
        <v>45904</v>
      </c>
      <c r="E70" s="286">
        <f t="shared" si="26"/>
        <v>45905</v>
      </c>
      <c r="F70" s="286">
        <f t="shared" si="26"/>
        <v>45906</v>
      </c>
      <c r="G70" s="286">
        <f t="shared" si="26"/>
        <v>45907</v>
      </c>
    </row>
    <row r="71" spans="1:19" hidden="1">
      <c r="A71" s="287"/>
      <c r="B71" s="287"/>
      <c r="C71" s="287"/>
      <c r="D71" s="287"/>
      <c r="E71" s="287"/>
      <c r="F71" s="287"/>
      <c r="G71" s="302"/>
    </row>
    <row r="72" spans="1:19">
      <c r="F72" s="283"/>
    </row>
    <row r="74" spans="1:19">
      <c r="A74" s="54">
        <v>9</v>
      </c>
      <c r="B74" s="54" t="s">
        <v>133</v>
      </c>
      <c r="R74" s="110" t="s">
        <v>130</v>
      </c>
      <c r="S74" s="110" t="s">
        <v>131</v>
      </c>
    </row>
    <row r="75" spans="1:19">
      <c r="A75" s="56" t="s">
        <v>34</v>
      </c>
      <c r="B75" s="56" t="s">
        <v>33</v>
      </c>
      <c r="C75" s="56" t="s">
        <v>32</v>
      </c>
      <c r="D75" s="56" t="s">
        <v>31</v>
      </c>
      <c r="E75" s="56" t="s">
        <v>30</v>
      </c>
      <c r="F75" s="62" t="s">
        <v>29</v>
      </c>
      <c r="G75" s="61" t="s">
        <v>23</v>
      </c>
      <c r="I75" s="54" t="s">
        <v>35</v>
      </c>
      <c r="J75" s="54">
        <v>30</v>
      </c>
      <c r="L75" s="1" t="s">
        <v>123</v>
      </c>
      <c r="M75" s="1" t="s">
        <v>124</v>
      </c>
      <c r="O75" s="110" t="s">
        <v>91</v>
      </c>
      <c r="P75" s="111" t="s">
        <v>92</v>
      </c>
      <c r="R75" s="284">
        <f>DATE(A1,A74,1)</f>
        <v>45901</v>
      </c>
      <c r="S75" s="110">
        <f>WEEKDAY(R75,1)</f>
        <v>2</v>
      </c>
    </row>
    <row r="76" spans="1:19">
      <c r="A76" s="285">
        <f>R75-(S75-2)</f>
        <v>45901</v>
      </c>
      <c r="B76" s="285">
        <f>A76+1</f>
        <v>45902</v>
      </c>
      <c r="C76" s="285">
        <f t="shared" ref="C76:G76" si="27">B76+1</f>
        <v>45903</v>
      </c>
      <c r="D76" s="285">
        <f t="shared" si="27"/>
        <v>45904</v>
      </c>
      <c r="E76" s="285">
        <f t="shared" si="27"/>
        <v>45905</v>
      </c>
      <c r="F76" s="292">
        <f t="shared" si="27"/>
        <v>45906</v>
      </c>
      <c r="G76" s="289">
        <f t="shared" si="27"/>
        <v>45907</v>
      </c>
      <c r="I76" s="60" t="s">
        <v>27</v>
      </c>
      <c r="J76" s="55">
        <v>4</v>
      </c>
      <c r="L76" s="264" t="s">
        <v>121</v>
      </c>
      <c r="M76" s="113">
        <f>COUNTIF(A$76:G$85,"7人")</f>
        <v>0</v>
      </c>
      <c r="O76" s="110">
        <f>SUM(J76:J84)</f>
        <v>30</v>
      </c>
      <c r="P76" s="111" t="str">
        <f>IF(J75=O76,"○","×")</f>
        <v>○</v>
      </c>
    </row>
    <row r="77" spans="1:19">
      <c r="A77" s="255" t="s">
        <v>181</v>
      </c>
      <c r="B77" s="255" t="s">
        <v>181</v>
      </c>
      <c r="C77" s="287"/>
      <c r="D77" s="255" t="s">
        <v>181</v>
      </c>
      <c r="E77" s="255" t="s">
        <v>181</v>
      </c>
      <c r="F77" s="258" t="s">
        <v>140</v>
      </c>
      <c r="G77" s="271" t="s">
        <v>184</v>
      </c>
      <c r="I77" s="59" t="s">
        <v>26</v>
      </c>
      <c r="J77" s="55">
        <v>4</v>
      </c>
      <c r="L77" s="264" t="s">
        <v>141</v>
      </c>
      <c r="M77" s="113">
        <f>COUNTIF(A$76:G$85,"6人")</f>
        <v>0</v>
      </c>
    </row>
    <row r="78" spans="1:19">
      <c r="A78" s="286">
        <f>G76+1</f>
        <v>45908</v>
      </c>
      <c r="B78" s="286">
        <f>A78+1</f>
        <v>45909</v>
      </c>
      <c r="C78" s="286">
        <f t="shared" ref="C78:G78" si="28">B78+1</f>
        <v>45910</v>
      </c>
      <c r="D78" s="286">
        <f t="shared" si="28"/>
        <v>45911</v>
      </c>
      <c r="E78" s="286">
        <f t="shared" si="28"/>
        <v>45912</v>
      </c>
      <c r="F78" s="291">
        <f t="shared" si="28"/>
        <v>45913</v>
      </c>
      <c r="G78" s="289">
        <f t="shared" si="28"/>
        <v>45914</v>
      </c>
      <c r="I78" s="58" t="s">
        <v>25</v>
      </c>
      <c r="J78" s="55">
        <v>2</v>
      </c>
      <c r="L78" s="264" t="s">
        <v>122</v>
      </c>
      <c r="M78" s="113">
        <f>COUNTIF(A$76:G$85,"5人")</f>
        <v>6</v>
      </c>
    </row>
    <row r="79" spans="1:19">
      <c r="A79" s="255" t="s">
        <v>181</v>
      </c>
      <c r="B79" s="255" t="s">
        <v>181</v>
      </c>
      <c r="C79" s="287"/>
      <c r="D79" s="255" t="s">
        <v>181</v>
      </c>
      <c r="E79" s="255" t="s">
        <v>181</v>
      </c>
      <c r="F79" s="257" t="s">
        <v>122</v>
      </c>
      <c r="G79" s="271" t="s">
        <v>182</v>
      </c>
      <c r="I79" s="57" t="s">
        <v>28</v>
      </c>
      <c r="J79" s="55">
        <v>4</v>
      </c>
      <c r="L79" s="264" t="s">
        <v>140</v>
      </c>
      <c r="M79" s="113">
        <f>COUNTIF(A$76:G$85,"4人")</f>
        <v>4</v>
      </c>
    </row>
    <row r="80" spans="1:19">
      <c r="A80" s="289">
        <f>G78+1</f>
        <v>45915</v>
      </c>
      <c r="B80" s="286">
        <f>A80+1</f>
        <v>45916</v>
      </c>
      <c r="C80" s="286">
        <f t="shared" ref="C80:G80" si="29">B80+1</f>
        <v>45917</v>
      </c>
      <c r="D80" s="286">
        <f t="shared" si="29"/>
        <v>45918</v>
      </c>
      <c r="E80" s="286">
        <f t="shared" si="29"/>
        <v>45919</v>
      </c>
      <c r="F80" s="291">
        <f t="shared" si="29"/>
        <v>45920</v>
      </c>
      <c r="G80" s="289">
        <f t="shared" si="29"/>
        <v>45921</v>
      </c>
      <c r="I80" s="55" t="s">
        <v>24</v>
      </c>
      <c r="J80" s="55">
        <f>J75-J76-J77-J78-J79</f>
        <v>16</v>
      </c>
      <c r="L80" s="264" t="s">
        <v>143</v>
      </c>
      <c r="M80" s="113">
        <f>COUNTIF(A$76:G$85,"3.5人")</f>
        <v>0</v>
      </c>
    </row>
    <row r="81" spans="1:19" ht="15" thickBot="1">
      <c r="A81" s="271" t="s">
        <v>122</v>
      </c>
      <c r="B81" s="260" t="s">
        <v>181</v>
      </c>
      <c r="C81" s="287"/>
      <c r="D81" s="255" t="s">
        <v>181</v>
      </c>
      <c r="E81" s="255" t="s">
        <v>181</v>
      </c>
      <c r="F81" s="258" t="s">
        <v>122</v>
      </c>
      <c r="G81" s="271" t="s">
        <v>182</v>
      </c>
      <c r="I81" s="341"/>
      <c r="J81" s="340"/>
      <c r="L81" s="266" t="s">
        <v>179</v>
      </c>
      <c r="M81" s="364">
        <f>COUNTIF(A$76:G$85,"3人")</f>
        <v>16</v>
      </c>
    </row>
    <row r="82" spans="1:19" ht="15" thickTop="1">
      <c r="A82" s="286">
        <f>G80+1</f>
        <v>45922</v>
      </c>
      <c r="B82" s="289">
        <f>A82+1</f>
        <v>45923</v>
      </c>
      <c r="C82" s="286">
        <f t="shared" ref="C82:G82" si="30">B82+1</f>
        <v>45924</v>
      </c>
      <c r="D82" s="286">
        <f t="shared" si="30"/>
        <v>45925</v>
      </c>
      <c r="E82" s="286">
        <f t="shared" si="30"/>
        <v>45926</v>
      </c>
      <c r="F82" s="291">
        <f t="shared" si="30"/>
        <v>45927</v>
      </c>
      <c r="G82" s="289">
        <f t="shared" si="30"/>
        <v>45928</v>
      </c>
      <c r="I82" s="263"/>
      <c r="L82" s="265" t="s">
        <v>180</v>
      </c>
      <c r="M82" s="265">
        <f>SUM(M76:M81)</f>
        <v>26</v>
      </c>
    </row>
    <row r="83" spans="1:19">
      <c r="A83" s="253" t="s">
        <v>181</v>
      </c>
      <c r="B83" s="270" t="s">
        <v>122</v>
      </c>
      <c r="C83" s="287"/>
      <c r="D83" s="255" t="s">
        <v>181</v>
      </c>
      <c r="E83" s="255" t="s">
        <v>181</v>
      </c>
      <c r="F83" s="258" t="s">
        <v>140</v>
      </c>
      <c r="G83" s="271" t="s">
        <v>184</v>
      </c>
      <c r="I83" s="263"/>
    </row>
    <row r="84" spans="1:19">
      <c r="A84" s="286">
        <f>G82+1</f>
        <v>45929</v>
      </c>
      <c r="B84" s="286">
        <f>A84+1</f>
        <v>45930</v>
      </c>
      <c r="C84" s="349">
        <f t="shared" ref="C84:G84" si="31">B84+1</f>
        <v>45931</v>
      </c>
      <c r="D84" s="349">
        <f t="shared" si="31"/>
        <v>45932</v>
      </c>
      <c r="E84" s="349">
        <f t="shared" si="31"/>
        <v>45933</v>
      </c>
      <c r="F84" s="350">
        <f t="shared" si="31"/>
        <v>45934</v>
      </c>
      <c r="G84" s="351">
        <f t="shared" si="31"/>
        <v>45935</v>
      </c>
      <c r="P84" s="111" t="str">
        <f>IF(J75-J79=M76+M77+M78+M79+M80+M81,"○","×")</f>
        <v>○</v>
      </c>
    </row>
    <row r="85" spans="1:19">
      <c r="A85" s="253" t="s">
        <v>181</v>
      </c>
      <c r="B85" s="260" t="s">
        <v>181</v>
      </c>
      <c r="C85" s="303"/>
      <c r="D85" s="303"/>
      <c r="E85" s="303"/>
      <c r="F85" s="299"/>
      <c r="G85" s="313"/>
    </row>
    <row r="87" spans="1:19">
      <c r="A87" s="54">
        <v>10</v>
      </c>
      <c r="B87" s="54" t="s">
        <v>133</v>
      </c>
      <c r="R87" s="110" t="s">
        <v>130</v>
      </c>
      <c r="S87" s="110" t="s">
        <v>131</v>
      </c>
    </row>
    <row r="88" spans="1:19">
      <c r="A88" s="56" t="s">
        <v>34</v>
      </c>
      <c r="B88" s="56" t="s">
        <v>33</v>
      </c>
      <c r="C88" s="56" t="s">
        <v>32</v>
      </c>
      <c r="D88" s="56" t="s">
        <v>31</v>
      </c>
      <c r="E88" s="56" t="s">
        <v>30</v>
      </c>
      <c r="F88" s="62" t="s">
        <v>29</v>
      </c>
      <c r="G88" s="61" t="s">
        <v>23</v>
      </c>
      <c r="I88" s="54" t="s">
        <v>35</v>
      </c>
      <c r="J88" s="54">
        <v>31</v>
      </c>
      <c r="L88" s="1" t="s">
        <v>123</v>
      </c>
      <c r="M88" s="1" t="s">
        <v>124</v>
      </c>
      <c r="O88" s="110" t="s">
        <v>91</v>
      </c>
      <c r="P88" s="111" t="s">
        <v>92</v>
      </c>
      <c r="R88" s="284">
        <f>DATE(A1,A87,1)</f>
        <v>45931</v>
      </c>
      <c r="S88" s="110">
        <f>WEEKDAY(R88,1)</f>
        <v>4</v>
      </c>
    </row>
    <row r="89" spans="1:19">
      <c r="A89" s="349">
        <f>R88-(S88-2)</f>
        <v>45929</v>
      </c>
      <c r="B89" s="349">
        <f>A89+1</f>
        <v>45930</v>
      </c>
      <c r="C89" s="286">
        <f t="shared" ref="C89:G89" si="32">B89+1</f>
        <v>45931</v>
      </c>
      <c r="D89" s="286">
        <f t="shared" si="32"/>
        <v>45932</v>
      </c>
      <c r="E89" s="286">
        <f t="shared" si="32"/>
        <v>45933</v>
      </c>
      <c r="F89" s="291">
        <f t="shared" si="32"/>
        <v>45934</v>
      </c>
      <c r="G89" s="289">
        <f t="shared" si="32"/>
        <v>45935</v>
      </c>
      <c r="I89" s="60" t="s">
        <v>27</v>
      </c>
      <c r="J89" s="55">
        <v>4</v>
      </c>
      <c r="L89" s="264" t="s">
        <v>121</v>
      </c>
      <c r="M89" s="113">
        <f>COUNTIF(A$89:G$98,"7人")</f>
        <v>0</v>
      </c>
      <c r="O89" s="110">
        <f>SUM(J89:J98)</f>
        <v>31</v>
      </c>
      <c r="P89" s="111" t="str">
        <f>IF(J88=O89,"○","×")</f>
        <v>○</v>
      </c>
      <c r="R89" s="284"/>
    </row>
    <row r="90" spans="1:19">
      <c r="A90" s="314"/>
      <c r="B90" s="314"/>
      <c r="C90" s="314"/>
      <c r="D90" s="260" t="s">
        <v>147</v>
      </c>
      <c r="E90" s="260" t="s">
        <v>147</v>
      </c>
      <c r="F90" s="258" t="s">
        <v>140</v>
      </c>
      <c r="G90" s="271" t="s">
        <v>122</v>
      </c>
      <c r="I90" s="59" t="s">
        <v>26</v>
      </c>
      <c r="J90" s="55">
        <v>4</v>
      </c>
      <c r="L90" s="264" t="s">
        <v>141</v>
      </c>
      <c r="M90" s="113">
        <f>COUNTIF(A$89:G$98,"6人")</f>
        <v>0</v>
      </c>
      <c r="R90" s="284"/>
    </row>
    <row r="91" spans="1:19">
      <c r="A91" s="286">
        <f>G89+1</f>
        <v>45936</v>
      </c>
      <c r="B91" s="286">
        <f>A91+1</f>
        <v>45937</v>
      </c>
      <c r="C91" s="286">
        <f t="shared" ref="C91:G91" si="33">B91+1</f>
        <v>45938</v>
      </c>
      <c r="D91" s="286">
        <f t="shared" si="33"/>
        <v>45939</v>
      </c>
      <c r="E91" s="286">
        <f t="shared" si="33"/>
        <v>45940</v>
      </c>
      <c r="F91" s="291">
        <f t="shared" si="33"/>
        <v>45941</v>
      </c>
      <c r="G91" s="289">
        <f t="shared" si="33"/>
        <v>45942</v>
      </c>
      <c r="I91" s="58" t="s">
        <v>25</v>
      </c>
      <c r="J91" s="55">
        <v>1</v>
      </c>
      <c r="L91" s="264" t="s">
        <v>122</v>
      </c>
      <c r="M91" s="113">
        <f>COUNTIF(A$89:G$98,"5人")</f>
        <v>6</v>
      </c>
      <c r="O91" s="54"/>
      <c r="P91" s="54"/>
    </row>
    <row r="92" spans="1:19">
      <c r="A92" s="253" t="s">
        <v>181</v>
      </c>
      <c r="B92" s="260" t="s">
        <v>181</v>
      </c>
      <c r="C92" s="287"/>
      <c r="D92" s="260" t="s">
        <v>147</v>
      </c>
      <c r="E92" s="260" t="s">
        <v>147</v>
      </c>
      <c r="F92" s="258" t="s">
        <v>122</v>
      </c>
      <c r="G92" s="271" t="s">
        <v>122</v>
      </c>
      <c r="I92" s="57" t="s">
        <v>28</v>
      </c>
      <c r="J92" s="55">
        <v>5</v>
      </c>
      <c r="L92" s="264" t="s">
        <v>140</v>
      </c>
      <c r="M92" s="113">
        <f>COUNTIF(A$89:G$98,"4人")</f>
        <v>3</v>
      </c>
    </row>
    <row r="93" spans="1:19">
      <c r="A93" s="289">
        <f>G91+1</f>
        <v>45943</v>
      </c>
      <c r="B93" s="286">
        <f>A93+1</f>
        <v>45944</v>
      </c>
      <c r="C93" s="286">
        <f t="shared" ref="C93:G93" si="34">B93+1</f>
        <v>45945</v>
      </c>
      <c r="D93" s="286">
        <f t="shared" si="34"/>
        <v>45946</v>
      </c>
      <c r="E93" s="286">
        <f t="shared" si="34"/>
        <v>45947</v>
      </c>
      <c r="F93" s="291">
        <f t="shared" si="34"/>
        <v>45948</v>
      </c>
      <c r="G93" s="289">
        <f t="shared" si="34"/>
        <v>45949</v>
      </c>
      <c r="I93" s="55" t="s">
        <v>24</v>
      </c>
      <c r="J93" s="55">
        <f>J88-J89-J90-J91-J92</f>
        <v>17</v>
      </c>
      <c r="L93" s="264" t="s">
        <v>143</v>
      </c>
      <c r="M93" s="113">
        <f>COUNTIF(A$89:G$98,"3.5人")</f>
        <v>10</v>
      </c>
    </row>
    <row r="94" spans="1:19" ht="15" thickBot="1">
      <c r="A94" s="271" t="s">
        <v>122</v>
      </c>
      <c r="B94" s="260" t="s">
        <v>181</v>
      </c>
      <c r="C94" s="287"/>
      <c r="D94" s="260" t="s">
        <v>147</v>
      </c>
      <c r="E94" s="260" t="s">
        <v>147</v>
      </c>
      <c r="F94" s="258" t="s">
        <v>140</v>
      </c>
      <c r="G94" s="271" t="s">
        <v>122</v>
      </c>
      <c r="L94" s="266" t="s">
        <v>179</v>
      </c>
      <c r="M94" s="364">
        <f>COUNTIF(A$89:G$98,"3人")</f>
        <v>7</v>
      </c>
    </row>
    <row r="95" spans="1:19" ht="15" thickTop="1">
      <c r="A95" s="286">
        <f>G93+1</f>
        <v>45950</v>
      </c>
      <c r="B95" s="286">
        <f>A95+1</f>
        <v>45951</v>
      </c>
      <c r="C95" s="286">
        <f t="shared" ref="C95:G95" si="35">B95+1</f>
        <v>45952</v>
      </c>
      <c r="D95" s="286">
        <f t="shared" si="35"/>
        <v>45953</v>
      </c>
      <c r="E95" s="286">
        <f t="shared" si="35"/>
        <v>45954</v>
      </c>
      <c r="F95" s="291">
        <f t="shared" si="35"/>
        <v>45955</v>
      </c>
      <c r="G95" s="289">
        <f t="shared" si="35"/>
        <v>45956</v>
      </c>
      <c r="L95" s="265" t="s">
        <v>180</v>
      </c>
      <c r="M95" s="265">
        <f>SUM(M89:M94)</f>
        <v>26</v>
      </c>
    </row>
    <row r="96" spans="1:19">
      <c r="A96" s="253" t="s">
        <v>181</v>
      </c>
      <c r="B96" s="260" t="s">
        <v>181</v>
      </c>
      <c r="C96" s="287"/>
      <c r="D96" s="260" t="s">
        <v>147</v>
      </c>
      <c r="E96" s="260" t="s">
        <v>147</v>
      </c>
      <c r="F96" s="258" t="s">
        <v>140</v>
      </c>
      <c r="G96" s="271" t="s">
        <v>122</v>
      </c>
      <c r="I96" s="263"/>
    </row>
    <row r="97" spans="1:19">
      <c r="A97" s="286">
        <f>G95+1</f>
        <v>45957</v>
      </c>
      <c r="B97" s="286">
        <f>A97+1</f>
        <v>45958</v>
      </c>
      <c r="C97" s="286">
        <f t="shared" ref="C97:G97" si="36">B97+1</f>
        <v>45959</v>
      </c>
      <c r="D97" s="286">
        <f t="shared" si="36"/>
        <v>45960</v>
      </c>
      <c r="E97" s="326">
        <f t="shared" si="36"/>
        <v>45961</v>
      </c>
      <c r="F97" s="350">
        <f t="shared" si="36"/>
        <v>45962</v>
      </c>
      <c r="G97" s="351">
        <f t="shared" si="36"/>
        <v>45963</v>
      </c>
      <c r="I97" s="263"/>
    </row>
    <row r="98" spans="1:19">
      <c r="A98" s="253" t="s">
        <v>181</v>
      </c>
      <c r="B98" s="260" t="s">
        <v>181</v>
      </c>
      <c r="C98" s="287"/>
      <c r="D98" s="260" t="s">
        <v>147</v>
      </c>
      <c r="E98" s="260" t="s">
        <v>147</v>
      </c>
      <c r="F98" s="299"/>
      <c r="G98" s="308"/>
      <c r="P98" s="111" t="str">
        <f>IF(J88-J92=M89+M90+M91+M92+M93+M94,"○","×")</f>
        <v>○</v>
      </c>
    </row>
    <row r="99" spans="1:19" hidden="1">
      <c r="A99" s="286" t="e">
        <f>#REF!+1</f>
        <v>#REF!</v>
      </c>
      <c r="B99" s="286" t="e">
        <f>A99+1</f>
        <v>#REF!</v>
      </c>
      <c r="C99" s="286" t="e">
        <f t="shared" ref="C99:G99" si="37">B99+1</f>
        <v>#REF!</v>
      </c>
      <c r="D99" s="286" t="e">
        <f t="shared" si="37"/>
        <v>#REF!</v>
      </c>
      <c r="E99" s="286" t="e">
        <f t="shared" si="37"/>
        <v>#REF!</v>
      </c>
      <c r="F99" s="286" t="e">
        <f t="shared" si="37"/>
        <v>#REF!</v>
      </c>
      <c r="G99" s="286" t="e">
        <f t="shared" si="37"/>
        <v>#REF!</v>
      </c>
    </row>
    <row r="100" spans="1:19" hidden="1">
      <c r="A100" s="255"/>
      <c r="B100" s="301"/>
      <c r="C100" s="287"/>
      <c r="D100" s="304"/>
      <c r="E100" s="304"/>
      <c r="F100" s="288"/>
      <c r="G100" s="305"/>
    </row>
    <row r="101" spans="1:19">
      <c r="F101" s="283"/>
    </row>
    <row r="102" spans="1:19">
      <c r="A102" s="54">
        <v>11</v>
      </c>
      <c r="B102" s="54" t="s">
        <v>133</v>
      </c>
      <c r="R102" s="110" t="s">
        <v>130</v>
      </c>
      <c r="S102" s="110" t="s">
        <v>131</v>
      </c>
    </row>
    <row r="103" spans="1:19">
      <c r="A103" s="56" t="s">
        <v>34</v>
      </c>
      <c r="B103" s="56" t="s">
        <v>33</v>
      </c>
      <c r="C103" s="56" t="s">
        <v>32</v>
      </c>
      <c r="D103" s="56" t="s">
        <v>31</v>
      </c>
      <c r="E103" s="56" t="s">
        <v>30</v>
      </c>
      <c r="F103" s="62" t="s">
        <v>29</v>
      </c>
      <c r="G103" s="61" t="s">
        <v>23</v>
      </c>
      <c r="H103" s="63"/>
      <c r="I103" s="54" t="s">
        <v>35</v>
      </c>
      <c r="J103" s="54">
        <v>30</v>
      </c>
      <c r="L103" s="1" t="s">
        <v>123</v>
      </c>
      <c r="M103" s="1" t="s">
        <v>124</v>
      </c>
      <c r="O103" s="110" t="s">
        <v>91</v>
      </c>
      <c r="P103" s="111" t="s">
        <v>92</v>
      </c>
      <c r="R103" s="284">
        <f>DATE(A1,A102,1)</f>
        <v>45962</v>
      </c>
      <c r="S103" s="110">
        <f>WEEKDAY(R103,1)</f>
        <v>7</v>
      </c>
    </row>
    <row r="104" spans="1:19" ht="14.25" customHeight="1">
      <c r="A104" s="349">
        <f>R103-(S103-2)</f>
        <v>45957</v>
      </c>
      <c r="B104" s="349">
        <f>A104+1</f>
        <v>45958</v>
      </c>
      <c r="C104" s="349">
        <f t="shared" ref="C104:G104" si="38">B104+1</f>
        <v>45959</v>
      </c>
      <c r="D104" s="349">
        <f t="shared" si="38"/>
        <v>45960</v>
      </c>
      <c r="E104" s="349">
        <f t="shared" si="38"/>
        <v>45961</v>
      </c>
      <c r="F104" s="291">
        <f t="shared" si="38"/>
        <v>45962</v>
      </c>
      <c r="G104" s="289">
        <f t="shared" si="38"/>
        <v>45963</v>
      </c>
      <c r="H104" s="63"/>
      <c r="I104" s="60" t="s">
        <v>27</v>
      </c>
      <c r="J104" s="55">
        <v>5</v>
      </c>
      <c r="K104" s="384"/>
      <c r="L104" s="264" t="s">
        <v>121</v>
      </c>
      <c r="M104" s="113">
        <f>COUNTIF(A$104:G$113,"7人")</f>
        <v>0</v>
      </c>
      <c r="O104" s="110">
        <f>SUM(J104:J112)</f>
        <v>30</v>
      </c>
      <c r="P104" s="111" t="str">
        <f>IF(J103=O104,"○","×")</f>
        <v>○</v>
      </c>
    </row>
    <row r="105" spans="1:19">
      <c r="A105" s="287"/>
      <c r="B105" s="287"/>
      <c r="C105" s="295"/>
      <c r="D105" s="295"/>
      <c r="E105" s="295"/>
      <c r="F105" s="357" t="s">
        <v>141</v>
      </c>
      <c r="G105" s="271" t="s">
        <v>141</v>
      </c>
      <c r="H105" s="63"/>
      <c r="I105" s="59" t="s">
        <v>26</v>
      </c>
      <c r="J105" s="55">
        <v>5</v>
      </c>
      <c r="K105" s="384"/>
      <c r="L105" s="264" t="s">
        <v>141</v>
      </c>
      <c r="M105" s="113">
        <f>COUNTIF(A$104:G$113,"6人")</f>
        <v>3</v>
      </c>
    </row>
    <row r="106" spans="1:19">
      <c r="A106" s="289">
        <f>G104+1</f>
        <v>45964</v>
      </c>
      <c r="B106" s="286">
        <f>A106+1</f>
        <v>45965</v>
      </c>
      <c r="C106" s="286">
        <f t="shared" ref="C106:G106" si="39">B106+1</f>
        <v>45966</v>
      </c>
      <c r="D106" s="286">
        <f t="shared" si="39"/>
        <v>45967</v>
      </c>
      <c r="E106" s="286">
        <f t="shared" si="39"/>
        <v>45968</v>
      </c>
      <c r="F106" s="291">
        <f t="shared" si="39"/>
        <v>45969</v>
      </c>
      <c r="G106" s="289">
        <f t="shared" si="39"/>
        <v>45970</v>
      </c>
      <c r="H106" s="63"/>
      <c r="I106" s="58" t="s">
        <v>25</v>
      </c>
      <c r="J106" s="55">
        <v>2</v>
      </c>
      <c r="K106" s="385"/>
      <c r="L106" s="264" t="s">
        <v>122</v>
      </c>
      <c r="M106" s="113">
        <f>COUNTIF(A$104:G$113,"5人")</f>
        <v>5</v>
      </c>
    </row>
    <row r="107" spans="1:19">
      <c r="A107" s="271" t="s">
        <v>141</v>
      </c>
      <c r="B107" s="260" t="s">
        <v>181</v>
      </c>
      <c r="C107" s="287"/>
      <c r="D107" s="260" t="s">
        <v>140</v>
      </c>
      <c r="E107" s="260" t="s">
        <v>140</v>
      </c>
      <c r="F107" s="357" t="s">
        <v>140</v>
      </c>
      <c r="G107" s="271" t="s">
        <v>122</v>
      </c>
      <c r="H107" s="63"/>
      <c r="I107" s="57" t="s">
        <v>28</v>
      </c>
      <c r="J107" s="55">
        <v>4</v>
      </c>
      <c r="K107" s="385"/>
      <c r="L107" s="264" t="s">
        <v>140</v>
      </c>
      <c r="M107" s="113">
        <f>COUNTIF(A$104:G$113,"4人")</f>
        <v>12</v>
      </c>
    </row>
    <row r="108" spans="1:19">
      <c r="A108" s="286">
        <f>G106+1</f>
        <v>45971</v>
      </c>
      <c r="B108" s="286">
        <f>A108+1</f>
        <v>45972</v>
      </c>
      <c r="C108" s="286">
        <f t="shared" ref="C108:G108" si="40">B108+1</f>
        <v>45973</v>
      </c>
      <c r="D108" s="286">
        <f t="shared" si="40"/>
        <v>45974</v>
      </c>
      <c r="E108" s="286">
        <f t="shared" si="40"/>
        <v>45975</v>
      </c>
      <c r="F108" s="291">
        <f t="shared" si="40"/>
        <v>45976</v>
      </c>
      <c r="G108" s="289">
        <f t="shared" si="40"/>
        <v>45977</v>
      </c>
      <c r="H108" s="63"/>
      <c r="I108" s="55" t="s">
        <v>24</v>
      </c>
      <c r="J108" s="53">
        <f>J103-J104-J105-J106-J107</f>
        <v>14</v>
      </c>
      <c r="K108" s="385"/>
      <c r="L108" s="264" t="s">
        <v>143</v>
      </c>
      <c r="M108" s="113">
        <f>COUNTIF(A$104:G$113,"3.5人")</f>
        <v>0</v>
      </c>
    </row>
    <row r="109" spans="1:19" ht="15" thickBot="1">
      <c r="A109" s="253" t="s">
        <v>181</v>
      </c>
      <c r="B109" s="260" t="s">
        <v>181</v>
      </c>
      <c r="C109" s="287"/>
      <c r="D109" s="260" t="s">
        <v>140</v>
      </c>
      <c r="E109" s="260" t="s">
        <v>140</v>
      </c>
      <c r="F109" s="357" t="s">
        <v>140</v>
      </c>
      <c r="G109" s="271" t="s">
        <v>122</v>
      </c>
      <c r="H109" s="63"/>
      <c r="I109" s="263"/>
      <c r="K109" s="386"/>
      <c r="L109" s="266" t="s">
        <v>179</v>
      </c>
      <c r="M109" s="364">
        <f>COUNTIF(A$104:G$113,"3人")</f>
        <v>6</v>
      </c>
    </row>
    <row r="110" spans="1:19" ht="15" thickTop="1">
      <c r="A110" s="286">
        <f>G108+1</f>
        <v>45978</v>
      </c>
      <c r="B110" s="286">
        <f>A110+1</f>
        <v>45979</v>
      </c>
      <c r="C110" s="286">
        <f t="shared" ref="C110:G110" si="41">B110+1</f>
        <v>45980</v>
      </c>
      <c r="D110" s="286">
        <f t="shared" si="41"/>
        <v>45981</v>
      </c>
      <c r="E110" s="286">
        <f t="shared" si="41"/>
        <v>45982</v>
      </c>
      <c r="F110" s="291">
        <f t="shared" si="41"/>
        <v>45983</v>
      </c>
      <c r="G110" s="289">
        <f t="shared" si="41"/>
        <v>45984</v>
      </c>
      <c r="H110" s="63"/>
      <c r="I110" s="263"/>
      <c r="K110" s="386"/>
      <c r="L110" s="265" t="s">
        <v>180</v>
      </c>
      <c r="M110" s="265">
        <f>SUM(M104:M109)</f>
        <v>26</v>
      </c>
    </row>
    <row r="111" spans="1:19">
      <c r="A111" s="253" t="s">
        <v>181</v>
      </c>
      <c r="B111" s="260" t="s">
        <v>181</v>
      </c>
      <c r="C111" s="287"/>
      <c r="D111" s="260" t="s">
        <v>140</v>
      </c>
      <c r="E111" s="260" t="s">
        <v>140</v>
      </c>
      <c r="F111" s="357" t="s">
        <v>140</v>
      </c>
      <c r="G111" s="271" t="s">
        <v>122</v>
      </c>
      <c r="H111" s="63"/>
      <c r="I111" s="263"/>
    </row>
    <row r="112" spans="1:19">
      <c r="A112" s="289">
        <f>G110+1</f>
        <v>45985</v>
      </c>
      <c r="B112" s="286">
        <f>A112+1</f>
        <v>45986</v>
      </c>
      <c r="C112" s="286">
        <f t="shared" ref="C112:G112" si="42">B112+1</f>
        <v>45987</v>
      </c>
      <c r="D112" s="286">
        <f t="shared" si="42"/>
        <v>45988</v>
      </c>
      <c r="E112" s="286">
        <f t="shared" si="42"/>
        <v>45989</v>
      </c>
      <c r="F112" s="291">
        <f t="shared" si="42"/>
        <v>45990</v>
      </c>
      <c r="G112" s="327">
        <f t="shared" si="42"/>
        <v>45991</v>
      </c>
      <c r="H112" s="63"/>
      <c r="P112" s="111" t="str">
        <f>IF(J103-J107=M104+M105+M106+M107+M108+M109,"○","×")</f>
        <v>○</v>
      </c>
    </row>
    <row r="113" spans="1:19">
      <c r="A113" s="271" t="s">
        <v>122</v>
      </c>
      <c r="B113" s="260" t="s">
        <v>181</v>
      </c>
      <c r="C113" s="301"/>
      <c r="D113" s="260" t="s">
        <v>140</v>
      </c>
      <c r="E113" s="260" t="s">
        <v>140</v>
      </c>
      <c r="F113" s="357" t="s">
        <v>140</v>
      </c>
      <c r="G113" s="271" t="s">
        <v>122</v>
      </c>
      <c r="H113" s="63"/>
    </row>
    <row r="114" spans="1:19" hidden="1">
      <c r="A114" s="262"/>
      <c r="B114" s="261"/>
      <c r="C114" s="261"/>
      <c r="D114" s="261"/>
      <c r="E114" s="261"/>
      <c r="F114" s="261"/>
      <c r="G114" s="261"/>
    </row>
    <row r="115" spans="1:19" hidden="1">
      <c r="A115" s="255"/>
      <c r="B115" s="259"/>
      <c r="C115" s="259"/>
      <c r="D115" s="259"/>
      <c r="E115" s="259"/>
      <c r="F115" s="259"/>
      <c r="G115" s="259"/>
    </row>
    <row r="116" spans="1:19">
      <c r="A116" s="306"/>
      <c r="B116" s="307"/>
      <c r="C116" s="307"/>
      <c r="D116" s="307"/>
      <c r="E116" s="307"/>
      <c r="F116" s="307"/>
      <c r="G116" s="307"/>
    </row>
    <row r="119" spans="1:19">
      <c r="A119" s="54">
        <v>12</v>
      </c>
      <c r="B119" s="54" t="s">
        <v>133</v>
      </c>
      <c r="R119" s="110" t="s">
        <v>130</v>
      </c>
      <c r="S119" s="110" t="s">
        <v>131</v>
      </c>
    </row>
    <row r="120" spans="1:19">
      <c r="A120" s="56" t="s">
        <v>34</v>
      </c>
      <c r="B120" s="56" t="s">
        <v>33</v>
      </c>
      <c r="C120" s="56" t="s">
        <v>32</v>
      </c>
      <c r="D120" s="240" t="s">
        <v>31</v>
      </c>
      <c r="E120" s="240" t="s">
        <v>30</v>
      </c>
      <c r="F120" s="241" t="s">
        <v>29</v>
      </c>
      <c r="G120" s="242" t="s">
        <v>23</v>
      </c>
      <c r="I120" s="54" t="s">
        <v>35</v>
      </c>
      <c r="J120" s="54">
        <v>31</v>
      </c>
      <c r="L120" s="1" t="s">
        <v>123</v>
      </c>
      <c r="M120" s="1" t="s">
        <v>124</v>
      </c>
      <c r="O120" s="110" t="s">
        <v>91</v>
      </c>
      <c r="P120" s="111" t="s">
        <v>92</v>
      </c>
      <c r="R120" s="284">
        <f>DATE(A1,A119,1)</f>
        <v>45992</v>
      </c>
      <c r="S120" s="110">
        <f>WEEKDAY(R120,1)</f>
        <v>2</v>
      </c>
    </row>
    <row r="121" spans="1:19" ht="14.25" customHeight="1">
      <c r="A121" s="285">
        <f>R120-(S120-2)</f>
        <v>45992</v>
      </c>
      <c r="B121" s="285">
        <f>A121+1</f>
        <v>45993</v>
      </c>
      <c r="C121" s="285">
        <f t="shared" ref="C121:G121" si="43">B121+1</f>
        <v>45994</v>
      </c>
      <c r="D121" s="285">
        <f t="shared" si="43"/>
        <v>45995</v>
      </c>
      <c r="E121" s="285">
        <f t="shared" si="43"/>
        <v>45996</v>
      </c>
      <c r="F121" s="292">
        <f t="shared" si="43"/>
        <v>45997</v>
      </c>
      <c r="G121" s="289">
        <f t="shared" si="43"/>
        <v>45998</v>
      </c>
      <c r="I121" s="60" t="s">
        <v>27</v>
      </c>
      <c r="J121" s="55">
        <v>4</v>
      </c>
      <c r="K121" s="387" t="s">
        <v>135</v>
      </c>
      <c r="L121" s="264" t="s">
        <v>121</v>
      </c>
      <c r="M121" s="113">
        <f>COUNTIF(A$121:G$130,"7人")</f>
        <v>0</v>
      </c>
      <c r="O121" s="110">
        <f>SUM(J121:J129)</f>
        <v>31</v>
      </c>
      <c r="P121" s="111" t="str">
        <f>IF(J120=O121,"○","×")</f>
        <v>○</v>
      </c>
    </row>
    <row r="122" spans="1:19">
      <c r="A122" s="253" t="s">
        <v>181</v>
      </c>
      <c r="B122" s="253" t="s">
        <v>181</v>
      </c>
      <c r="C122" s="333"/>
      <c r="D122" s="253" t="s">
        <v>181</v>
      </c>
      <c r="E122" s="253" t="s">
        <v>181</v>
      </c>
      <c r="F122" s="258" t="s">
        <v>181</v>
      </c>
      <c r="G122" s="271" t="s">
        <v>140</v>
      </c>
      <c r="I122" s="59" t="s">
        <v>26</v>
      </c>
      <c r="J122" s="55">
        <v>4</v>
      </c>
      <c r="K122" s="387"/>
      <c r="L122" s="264" t="s">
        <v>141</v>
      </c>
      <c r="M122" s="113">
        <f>COUNTIF(A$121:G$130,"6人")</f>
        <v>0</v>
      </c>
    </row>
    <row r="123" spans="1:19">
      <c r="A123" s="286">
        <f>G121+1</f>
        <v>45999</v>
      </c>
      <c r="B123" s="286">
        <f>A123+1</f>
        <v>46000</v>
      </c>
      <c r="C123" s="286">
        <f t="shared" ref="C123:G123" si="44">B123+1</f>
        <v>46001</v>
      </c>
      <c r="D123" s="286">
        <f t="shared" si="44"/>
        <v>46002</v>
      </c>
      <c r="E123" s="286">
        <f t="shared" si="44"/>
        <v>46003</v>
      </c>
      <c r="F123" s="291">
        <f t="shared" si="44"/>
        <v>46004</v>
      </c>
      <c r="G123" s="289">
        <f t="shared" si="44"/>
        <v>46005</v>
      </c>
      <c r="I123" s="58" t="s">
        <v>25</v>
      </c>
      <c r="J123" s="55">
        <v>0</v>
      </c>
      <c r="K123" s="388"/>
      <c r="L123" s="264" t="s">
        <v>122</v>
      </c>
      <c r="M123" s="113">
        <f>COUNTIF(A$121:G$130,"5人")</f>
        <v>0</v>
      </c>
    </row>
    <row r="124" spans="1:19">
      <c r="A124" s="253" t="s">
        <v>181</v>
      </c>
      <c r="B124" s="253" t="s">
        <v>181</v>
      </c>
      <c r="C124" s="287"/>
      <c r="D124" s="253" t="s">
        <v>181</v>
      </c>
      <c r="E124" s="253" t="s">
        <v>181</v>
      </c>
      <c r="F124" s="258" t="s">
        <v>181</v>
      </c>
      <c r="G124" s="271" t="s">
        <v>140</v>
      </c>
      <c r="I124" s="57" t="s">
        <v>28</v>
      </c>
      <c r="J124" s="55">
        <v>7</v>
      </c>
      <c r="K124" s="388"/>
      <c r="L124" s="264" t="s">
        <v>140</v>
      </c>
      <c r="M124" s="113">
        <f>COUNTIF(A$121:G$130,"4人")</f>
        <v>4</v>
      </c>
    </row>
    <row r="125" spans="1:19">
      <c r="A125" s="286">
        <f>G123+1</f>
        <v>46006</v>
      </c>
      <c r="B125" s="286">
        <f>A125+1</f>
        <v>46007</v>
      </c>
      <c r="C125" s="286">
        <f t="shared" ref="C125:G125" si="45">B125+1</f>
        <v>46008</v>
      </c>
      <c r="D125" s="286">
        <f t="shared" si="45"/>
        <v>46009</v>
      </c>
      <c r="E125" s="286">
        <f t="shared" si="45"/>
        <v>46010</v>
      </c>
      <c r="F125" s="291">
        <f t="shared" si="45"/>
        <v>46011</v>
      </c>
      <c r="G125" s="289">
        <f t="shared" si="45"/>
        <v>46012</v>
      </c>
      <c r="I125" s="55" t="s">
        <v>24</v>
      </c>
      <c r="J125" s="55">
        <f>J120-J121-J122-J123-J124</f>
        <v>16</v>
      </c>
      <c r="K125" s="388"/>
      <c r="L125" s="264" t="s">
        <v>143</v>
      </c>
      <c r="M125" s="113">
        <f>COUNTIF(A$121:G$130,"3.5人")</f>
        <v>0</v>
      </c>
    </row>
    <row r="126" spans="1:19" ht="15" thickBot="1">
      <c r="A126" s="253" t="s">
        <v>181</v>
      </c>
      <c r="B126" s="253" t="s">
        <v>181</v>
      </c>
      <c r="C126" s="287"/>
      <c r="D126" s="253" t="s">
        <v>181</v>
      </c>
      <c r="E126" s="253" t="s">
        <v>181</v>
      </c>
      <c r="F126" s="258" t="s">
        <v>181</v>
      </c>
      <c r="G126" s="271" t="s">
        <v>140</v>
      </c>
      <c r="I126" s="263"/>
      <c r="K126" s="389"/>
      <c r="L126" s="266" t="s">
        <v>179</v>
      </c>
      <c r="M126" s="364">
        <f>COUNTIF(A$121:G$130,"3人")</f>
        <v>20</v>
      </c>
    </row>
    <row r="127" spans="1:19" ht="15" thickTop="1">
      <c r="A127" s="286">
        <f>G125+1</f>
        <v>46013</v>
      </c>
      <c r="B127" s="286">
        <f>A127+1</f>
        <v>46014</v>
      </c>
      <c r="C127" s="286">
        <f t="shared" ref="C127:G127" si="46">B127+1</f>
        <v>46015</v>
      </c>
      <c r="D127" s="286">
        <f t="shared" si="46"/>
        <v>46016</v>
      </c>
      <c r="E127" s="286">
        <f t="shared" si="46"/>
        <v>46017</v>
      </c>
      <c r="F127" s="291">
        <f t="shared" si="46"/>
        <v>46018</v>
      </c>
      <c r="G127" s="289">
        <f t="shared" si="46"/>
        <v>46019</v>
      </c>
      <c r="I127" s="263"/>
      <c r="K127" s="389"/>
      <c r="L127" s="265" t="s">
        <v>180</v>
      </c>
      <c r="M127" s="265">
        <f>SUM(M121:M126)</f>
        <v>24</v>
      </c>
    </row>
    <row r="128" spans="1:19">
      <c r="A128" s="253" t="s">
        <v>181</v>
      </c>
      <c r="B128" s="253" t="s">
        <v>181</v>
      </c>
      <c r="C128" s="287"/>
      <c r="D128" s="253" t="s">
        <v>181</v>
      </c>
      <c r="E128" s="253" t="s">
        <v>181</v>
      </c>
      <c r="F128" s="258" t="s">
        <v>181</v>
      </c>
      <c r="G128" s="271" t="s">
        <v>140</v>
      </c>
      <c r="I128" s="263"/>
      <c r="K128" s="252"/>
    </row>
    <row r="129" spans="1:19">
      <c r="A129" s="286">
        <f>G127+1</f>
        <v>46020</v>
      </c>
      <c r="B129" s="286">
        <f>A129+1</f>
        <v>46021</v>
      </c>
      <c r="C129" s="286">
        <f t="shared" ref="C129:G129" si="47">B129+1</f>
        <v>46022</v>
      </c>
      <c r="D129" s="349">
        <f t="shared" si="47"/>
        <v>46023</v>
      </c>
      <c r="E129" s="349">
        <f t="shared" si="47"/>
        <v>46024</v>
      </c>
      <c r="F129" s="350">
        <f t="shared" si="47"/>
        <v>46025</v>
      </c>
      <c r="G129" s="351">
        <f t="shared" si="47"/>
        <v>46026</v>
      </c>
      <c r="P129" s="111" t="str">
        <f>IF(J120-J124=M121+M122+M123+M124+M125+M126,"○","×")</f>
        <v>○</v>
      </c>
    </row>
    <row r="130" spans="1:19">
      <c r="A130" s="287"/>
      <c r="B130" s="287"/>
      <c r="C130" s="287"/>
      <c r="D130" s="287"/>
      <c r="E130" s="287"/>
      <c r="F130" s="299"/>
      <c r="G130" s="308"/>
    </row>
    <row r="132" spans="1:19" ht="24">
      <c r="A132" s="390">
        <f>A1+1</f>
        <v>2026</v>
      </c>
      <c r="B132" s="390"/>
    </row>
    <row r="133" spans="1:19">
      <c r="A133" s="54">
        <v>1</v>
      </c>
      <c r="B133" s="54" t="s">
        <v>133</v>
      </c>
      <c r="R133" s="110" t="s">
        <v>130</v>
      </c>
      <c r="S133" s="110" t="s">
        <v>131</v>
      </c>
    </row>
    <row r="134" spans="1:19">
      <c r="A134" s="56" t="s">
        <v>34</v>
      </c>
      <c r="B134" s="56" t="s">
        <v>33</v>
      </c>
      <c r="C134" s="56" t="s">
        <v>32</v>
      </c>
      <c r="D134" s="56" t="s">
        <v>31</v>
      </c>
      <c r="E134" s="56" t="s">
        <v>30</v>
      </c>
      <c r="F134" s="62" t="s">
        <v>29</v>
      </c>
      <c r="G134" s="61" t="s">
        <v>23</v>
      </c>
      <c r="I134" s="54" t="s">
        <v>35</v>
      </c>
      <c r="J134" s="54">
        <v>31</v>
      </c>
      <c r="L134" s="1" t="s">
        <v>123</v>
      </c>
      <c r="M134" s="1" t="s">
        <v>124</v>
      </c>
      <c r="O134" s="110" t="s">
        <v>91</v>
      </c>
      <c r="P134" s="111" t="s">
        <v>92</v>
      </c>
      <c r="R134" s="284">
        <f>DATE(A132,A133,1)</f>
        <v>46023</v>
      </c>
      <c r="S134" s="110">
        <f>WEEKDAY(R134,1)</f>
        <v>5</v>
      </c>
    </row>
    <row r="135" spans="1:19" ht="14.25" customHeight="1">
      <c r="A135" s="349">
        <f>R134-(S134-2)</f>
        <v>46020</v>
      </c>
      <c r="B135" s="349">
        <f>A135+1</f>
        <v>46021</v>
      </c>
      <c r="C135" s="349">
        <f t="shared" ref="C135:G135" si="48">B135+1</f>
        <v>46022</v>
      </c>
      <c r="D135" s="290">
        <f t="shared" si="48"/>
        <v>46023</v>
      </c>
      <c r="E135" s="285">
        <f t="shared" si="48"/>
        <v>46024</v>
      </c>
      <c r="F135" s="292">
        <f t="shared" si="48"/>
        <v>46025</v>
      </c>
      <c r="G135" s="290">
        <f t="shared" si="48"/>
        <v>46026</v>
      </c>
      <c r="I135" s="60" t="s">
        <v>27</v>
      </c>
      <c r="J135" s="55">
        <v>5</v>
      </c>
      <c r="K135" s="387" t="s">
        <v>135</v>
      </c>
      <c r="L135" s="264" t="s">
        <v>121</v>
      </c>
      <c r="M135" s="113">
        <f>COUNTIF(A$135:G$144,"7人")</f>
        <v>0</v>
      </c>
      <c r="O135" s="110">
        <f>SUM(J135:J143)</f>
        <v>31</v>
      </c>
      <c r="P135" s="111" t="str">
        <f>IF(J134=O135,"○","×")</f>
        <v>○</v>
      </c>
    </row>
    <row r="136" spans="1:19">
      <c r="A136" s="287"/>
      <c r="B136" s="298"/>
      <c r="C136" s="287"/>
      <c r="D136" s="308"/>
      <c r="E136" s="253" t="s">
        <v>122</v>
      </c>
      <c r="F136" s="257" t="s">
        <v>122</v>
      </c>
      <c r="G136" s="271" t="s">
        <v>122</v>
      </c>
      <c r="I136" s="59" t="s">
        <v>26</v>
      </c>
      <c r="J136" s="55">
        <v>4</v>
      </c>
      <c r="K136" s="387"/>
      <c r="L136" s="264" t="s">
        <v>141</v>
      </c>
      <c r="M136" s="113">
        <f>COUNTIF(A$135:G$144,"6人")</f>
        <v>0</v>
      </c>
    </row>
    <row r="137" spans="1:19">
      <c r="A137" s="285">
        <f>G135+1</f>
        <v>46027</v>
      </c>
      <c r="B137" s="285">
        <f>A137+1</f>
        <v>46028</v>
      </c>
      <c r="C137" s="286">
        <f t="shared" ref="C137:G137" si="49">B137+1</f>
        <v>46029</v>
      </c>
      <c r="D137" s="286">
        <f t="shared" si="49"/>
        <v>46030</v>
      </c>
      <c r="E137" s="286">
        <f t="shared" si="49"/>
        <v>46031</v>
      </c>
      <c r="F137" s="291">
        <f t="shared" si="49"/>
        <v>46032</v>
      </c>
      <c r="G137" s="289">
        <f t="shared" si="49"/>
        <v>46033</v>
      </c>
      <c r="I137" s="58" t="s">
        <v>25</v>
      </c>
      <c r="J137" s="55">
        <v>1</v>
      </c>
      <c r="K137" s="388"/>
      <c r="L137" s="264" t="s">
        <v>122</v>
      </c>
      <c r="M137" s="113">
        <f>COUNTIF(A$135:G$144,"5人")</f>
        <v>6</v>
      </c>
    </row>
    <row r="138" spans="1:19">
      <c r="A138" s="253" t="s">
        <v>181</v>
      </c>
      <c r="B138" s="253" t="s">
        <v>181</v>
      </c>
      <c r="C138" s="287"/>
      <c r="D138" s="253" t="s">
        <v>181</v>
      </c>
      <c r="E138" s="253" t="s">
        <v>181</v>
      </c>
      <c r="F138" s="258" t="s">
        <v>122</v>
      </c>
      <c r="G138" s="271" t="s">
        <v>122</v>
      </c>
      <c r="I138" s="57" t="s">
        <v>28</v>
      </c>
      <c r="J138" s="55">
        <v>5</v>
      </c>
      <c r="K138" s="388"/>
      <c r="L138" s="264" t="s">
        <v>140</v>
      </c>
      <c r="M138" s="113">
        <f>COUNTIF(A$135:G$144,"4人")</f>
        <v>2</v>
      </c>
    </row>
    <row r="139" spans="1:19">
      <c r="A139" s="290">
        <f>G137+1</f>
        <v>46034</v>
      </c>
      <c r="B139" s="286">
        <f>A139+1</f>
        <v>46035</v>
      </c>
      <c r="C139" s="286">
        <f t="shared" ref="C139:G139" si="50">B139+1</f>
        <v>46036</v>
      </c>
      <c r="D139" s="286">
        <f t="shared" si="50"/>
        <v>46037</v>
      </c>
      <c r="E139" s="286">
        <f t="shared" si="50"/>
        <v>46038</v>
      </c>
      <c r="F139" s="291">
        <f t="shared" si="50"/>
        <v>46039</v>
      </c>
      <c r="G139" s="289">
        <f t="shared" si="50"/>
        <v>46040</v>
      </c>
      <c r="I139" s="55" t="s">
        <v>24</v>
      </c>
      <c r="J139" s="55">
        <f>J134-J135-J136-J137-J138</f>
        <v>16</v>
      </c>
      <c r="K139" s="388"/>
      <c r="L139" s="264" t="s">
        <v>143</v>
      </c>
      <c r="M139" s="113">
        <f>COUNTIF(A$135:G$144,"3.5人")</f>
        <v>0</v>
      </c>
      <c r="N139" s="112"/>
    </row>
    <row r="140" spans="1:19" ht="15" thickBot="1">
      <c r="A140" s="271" t="s">
        <v>122</v>
      </c>
      <c r="B140" s="253" t="s">
        <v>181</v>
      </c>
      <c r="C140" s="287"/>
      <c r="D140" s="253" t="s">
        <v>181</v>
      </c>
      <c r="E140" s="253" t="s">
        <v>181</v>
      </c>
      <c r="F140" s="258" t="s">
        <v>181</v>
      </c>
      <c r="G140" s="271" t="s">
        <v>140</v>
      </c>
      <c r="I140" s="263"/>
      <c r="K140" s="389"/>
      <c r="L140" s="266" t="s">
        <v>179</v>
      </c>
      <c r="M140" s="364">
        <f>COUNTIF(A$135:G$144,"3人")</f>
        <v>18</v>
      </c>
      <c r="N140" s="112"/>
    </row>
    <row r="141" spans="1:19" ht="15" thickTop="1">
      <c r="A141" s="286">
        <f>G139+1</f>
        <v>46041</v>
      </c>
      <c r="B141" s="286">
        <f>A141+1</f>
        <v>46042</v>
      </c>
      <c r="C141" s="286">
        <f t="shared" ref="C141:G141" si="51">B141+1</f>
        <v>46043</v>
      </c>
      <c r="D141" s="286">
        <f t="shared" si="51"/>
        <v>46044</v>
      </c>
      <c r="E141" s="286">
        <f t="shared" si="51"/>
        <v>46045</v>
      </c>
      <c r="F141" s="291">
        <f t="shared" si="51"/>
        <v>46046</v>
      </c>
      <c r="G141" s="289">
        <f t="shared" si="51"/>
        <v>46047</v>
      </c>
      <c r="I141" s="263"/>
      <c r="K141" s="389"/>
      <c r="L141" s="265" t="s">
        <v>180</v>
      </c>
      <c r="M141" s="265">
        <f>SUM(M135:M140)</f>
        <v>26</v>
      </c>
    </row>
    <row r="142" spans="1:19">
      <c r="A142" s="253" t="s">
        <v>181</v>
      </c>
      <c r="B142" s="253" t="s">
        <v>181</v>
      </c>
      <c r="C142" s="287"/>
      <c r="D142" s="253" t="s">
        <v>181</v>
      </c>
      <c r="E142" s="253" t="s">
        <v>181</v>
      </c>
      <c r="F142" s="258" t="s">
        <v>181</v>
      </c>
      <c r="G142" s="271" t="s">
        <v>140</v>
      </c>
      <c r="I142" s="263"/>
      <c r="K142" s="252"/>
    </row>
    <row r="143" spans="1:19">
      <c r="A143" s="286">
        <f>G141+1</f>
        <v>46048</v>
      </c>
      <c r="B143" s="286">
        <f>A143+1</f>
        <v>46049</v>
      </c>
      <c r="C143" s="286">
        <f t="shared" ref="C143:G143" si="52">B143+1</f>
        <v>46050</v>
      </c>
      <c r="D143" s="286">
        <f t="shared" si="52"/>
        <v>46051</v>
      </c>
      <c r="E143" s="286">
        <f t="shared" si="52"/>
        <v>46052</v>
      </c>
      <c r="F143" s="291">
        <f t="shared" si="52"/>
        <v>46053</v>
      </c>
      <c r="G143" s="351">
        <f t="shared" si="52"/>
        <v>46054</v>
      </c>
      <c r="P143" s="111" t="str">
        <f>IF(J134-J138=M135+M136+M137+M138+M139+M140,"○","×")</f>
        <v>○</v>
      </c>
    </row>
    <row r="144" spans="1:19">
      <c r="A144" s="253" t="s">
        <v>181</v>
      </c>
      <c r="B144" s="253" t="s">
        <v>181</v>
      </c>
      <c r="C144" s="287"/>
      <c r="D144" s="253" t="s">
        <v>181</v>
      </c>
      <c r="E144" s="253" t="s">
        <v>181</v>
      </c>
      <c r="F144" s="258" t="s">
        <v>181</v>
      </c>
      <c r="G144" s="271"/>
    </row>
    <row r="146" spans="1:19">
      <c r="A146" s="54">
        <v>2</v>
      </c>
      <c r="B146" s="54" t="s">
        <v>133</v>
      </c>
      <c r="R146" s="110" t="s">
        <v>130</v>
      </c>
      <c r="S146" s="110" t="s">
        <v>131</v>
      </c>
    </row>
    <row r="147" spans="1:19">
      <c r="A147" s="240" t="s">
        <v>34</v>
      </c>
      <c r="B147" s="240" t="s">
        <v>33</v>
      </c>
      <c r="C147" s="240" t="s">
        <v>32</v>
      </c>
      <c r="D147" s="240" t="s">
        <v>31</v>
      </c>
      <c r="E147" s="240" t="s">
        <v>30</v>
      </c>
      <c r="F147" s="241" t="s">
        <v>29</v>
      </c>
      <c r="G147" s="242" t="s">
        <v>23</v>
      </c>
      <c r="I147" s="54" t="s">
        <v>35</v>
      </c>
      <c r="J147" s="54">
        <v>28</v>
      </c>
      <c r="L147" s="1" t="s">
        <v>123</v>
      </c>
      <c r="M147" s="1" t="s">
        <v>124</v>
      </c>
      <c r="O147" s="110" t="s">
        <v>91</v>
      </c>
      <c r="P147" s="111" t="s">
        <v>92</v>
      </c>
      <c r="R147" s="284">
        <f>DATE(A132,A146,1)</f>
        <v>46054</v>
      </c>
      <c r="S147" s="110">
        <f>WEEKDAY(R147,1)</f>
        <v>1</v>
      </c>
    </row>
    <row r="148" spans="1:19" ht="14.25" customHeight="1">
      <c r="A148" s="349">
        <f>R147-(S147+5)</f>
        <v>46048</v>
      </c>
      <c r="B148" s="349">
        <f>A148+1</f>
        <v>46049</v>
      </c>
      <c r="C148" s="349">
        <f t="shared" ref="C148:G148" si="53">B148+1</f>
        <v>46050</v>
      </c>
      <c r="D148" s="349">
        <f t="shared" si="53"/>
        <v>46051</v>
      </c>
      <c r="E148" s="349">
        <f t="shared" si="53"/>
        <v>46052</v>
      </c>
      <c r="F148" s="350">
        <f t="shared" si="53"/>
        <v>46053</v>
      </c>
      <c r="G148" s="289">
        <f t="shared" si="53"/>
        <v>46054</v>
      </c>
      <c r="I148" s="60" t="s">
        <v>27</v>
      </c>
      <c r="J148" s="55">
        <v>4</v>
      </c>
      <c r="K148" s="387" t="s">
        <v>135</v>
      </c>
      <c r="L148" s="264" t="s">
        <v>121</v>
      </c>
      <c r="M148" s="113">
        <f>COUNTIF(A$148:G$157,"7人")</f>
        <v>0</v>
      </c>
      <c r="O148" s="110">
        <f>SUM(J148:J155)</f>
        <v>28</v>
      </c>
      <c r="P148" s="111" t="str">
        <f>IF(J147=O148,"○","×")</f>
        <v>○</v>
      </c>
    </row>
    <row r="149" spans="1:19">
      <c r="A149" s="287"/>
      <c r="B149" s="287"/>
      <c r="C149" s="287"/>
      <c r="D149" s="287"/>
      <c r="E149" s="287"/>
      <c r="F149" s="299"/>
      <c r="G149" s="271" t="s">
        <v>140</v>
      </c>
      <c r="I149" s="59" t="s">
        <v>26</v>
      </c>
      <c r="J149" s="55">
        <v>4</v>
      </c>
      <c r="K149" s="387"/>
      <c r="L149" s="264" t="s">
        <v>141</v>
      </c>
      <c r="M149" s="113">
        <f>COUNTIF(A$148:G$157,"6人")</f>
        <v>0</v>
      </c>
    </row>
    <row r="150" spans="1:19">
      <c r="A150" s="286">
        <f>G148+1</f>
        <v>46055</v>
      </c>
      <c r="B150" s="286">
        <f>A150+1</f>
        <v>46056</v>
      </c>
      <c r="C150" s="286">
        <f t="shared" ref="C150:G150" si="54">B150+1</f>
        <v>46057</v>
      </c>
      <c r="D150" s="286">
        <f t="shared" si="54"/>
        <v>46058</v>
      </c>
      <c r="E150" s="286">
        <f t="shared" si="54"/>
        <v>46059</v>
      </c>
      <c r="F150" s="291">
        <f t="shared" si="54"/>
        <v>46060</v>
      </c>
      <c r="G150" s="289">
        <f t="shared" si="54"/>
        <v>46061</v>
      </c>
      <c r="I150" s="58" t="s">
        <v>25</v>
      </c>
      <c r="J150" s="55">
        <v>2</v>
      </c>
      <c r="K150" s="388"/>
      <c r="L150" s="264" t="s">
        <v>122</v>
      </c>
      <c r="M150" s="113">
        <f>COUNTIF(A$148:G$157,"5人")</f>
        <v>0</v>
      </c>
    </row>
    <row r="151" spans="1:19">
      <c r="A151" s="253" t="s">
        <v>181</v>
      </c>
      <c r="B151" s="253" t="s">
        <v>181</v>
      </c>
      <c r="C151" s="287"/>
      <c r="D151" s="253" t="s">
        <v>181</v>
      </c>
      <c r="E151" s="253" t="s">
        <v>181</v>
      </c>
      <c r="F151" s="258" t="s">
        <v>181</v>
      </c>
      <c r="G151" s="271" t="s">
        <v>140</v>
      </c>
      <c r="I151" s="57" t="s">
        <v>28</v>
      </c>
      <c r="J151" s="55">
        <v>4</v>
      </c>
      <c r="K151" s="388"/>
      <c r="L151" s="264" t="s">
        <v>140</v>
      </c>
      <c r="M151" s="113">
        <f>COUNTIF(A$148:G$157,"4人")</f>
        <v>6</v>
      </c>
    </row>
    <row r="152" spans="1:19">
      <c r="A152" s="286">
        <f>G150+1</f>
        <v>46062</v>
      </c>
      <c r="B152" s="286">
        <f>A152+1</f>
        <v>46063</v>
      </c>
      <c r="C152" s="289">
        <f t="shared" ref="C152:G152" si="55">B152+1</f>
        <v>46064</v>
      </c>
      <c r="D152" s="286">
        <f t="shared" si="55"/>
        <v>46065</v>
      </c>
      <c r="E152" s="286">
        <f t="shared" si="55"/>
        <v>46066</v>
      </c>
      <c r="F152" s="291">
        <f t="shared" si="55"/>
        <v>46067</v>
      </c>
      <c r="G152" s="289">
        <f t="shared" si="55"/>
        <v>46068</v>
      </c>
      <c r="I152" s="55" t="s">
        <v>24</v>
      </c>
      <c r="J152" s="55">
        <f>J147-J148-J149-J150-J151</f>
        <v>14</v>
      </c>
      <c r="K152" s="388"/>
      <c r="L152" s="264" t="s">
        <v>143</v>
      </c>
      <c r="M152" s="113">
        <f>COUNTIF(A$148:G$157,"3.5人")</f>
        <v>0</v>
      </c>
    </row>
    <row r="153" spans="1:19" ht="15" thickBot="1">
      <c r="A153" s="253" t="s">
        <v>181</v>
      </c>
      <c r="B153" s="253" t="s">
        <v>181</v>
      </c>
      <c r="C153" s="271" t="s">
        <v>140</v>
      </c>
      <c r="D153" s="287"/>
      <c r="E153" s="253" t="s">
        <v>181</v>
      </c>
      <c r="F153" s="258" t="s">
        <v>181</v>
      </c>
      <c r="G153" s="271" t="s">
        <v>140</v>
      </c>
      <c r="I153" s="263"/>
      <c r="K153" s="389"/>
      <c r="L153" s="266" t="s">
        <v>179</v>
      </c>
      <c r="M153" s="364">
        <f>COUNTIF(A$148:G$157,"3人")</f>
        <v>18</v>
      </c>
    </row>
    <row r="154" spans="1:19" ht="15" thickTop="1">
      <c r="A154" s="286">
        <f>G152+1</f>
        <v>46069</v>
      </c>
      <c r="B154" s="286">
        <f>A154+1</f>
        <v>46070</v>
      </c>
      <c r="C154" s="286">
        <f t="shared" ref="C154:G154" si="56">B154+1</f>
        <v>46071</v>
      </c>
      <c r="D154" s="286">
        <f t="shared" si="56"/>
        <v>46072</v>
      </c>
      <c r="E154" s="286">
        <f t="shared" si="56"/>
        <v>46073</v>
      </c>
      <c r="F154" s="291">
        <f t="shared" si="56"/>
        <v>46074</v>
      </c>
      <c r="G154" s="289">
        <f t="shared" si="56"/>
        <v>46075</v>
      </c>
      <c r="I154" s="263"/>
      <c r="K154" s="389"/>
      <c r="L154" s="265" t="s">
        <v>180</v>
      </c>
      <c r="M154" s="265">
        <f>SUM(M148:M153)</f>
        <v>24</v>
      </c>
    </row>
    <row r="155" spans="1:19">
      <c r="A155" s="253" t="s">
        <v>181</v>
      </c>
      <c r="B155" s="253" t="s">
        <v>181</v>
      </c>
      <c r="C155" s="295"/>
      <c r="D155" s="253" t="s">
        <v>181</v>
      </c>
      <c r="E155" s="253" t="s">
        <v>181</v>
      </c>
      <c r="F155" s="258" t="s">
        <v>181</v>
      </c>
      <c r="G155" s="271" t="s">
        <v>140</v>
      </c>
      <c r="P155" s="111" t="str">
        <f>IF(J147-J151=M148+M149+M150+M151+M152+M153,"○","×")</f>
        <v>○</v>
      </c>
    </row>
    <row r="156" spans="1:19">
      <c r="A156" s="289">
        <f>G154+1</f>
        <v>46076</v>
      </c>
      <c r="B156" s="286">
        <f>A156+1</f>
        <v>46077</v>
      </c>
      <c r="C156" s="286">
        <f t="shared" ref="C156:G156" si="57">B156+1</f>
        <v>46078</v>
      </c>
      <c r="D156" s="286">
        <f t="shared" si="57"/>
        <v>46079</v>
      </c>
      <c r="E156" s="286">
        <f t="shared" si="57"/>
        <v>46080</v>
      </c>
      <c r="F156" s="292">
        <f t="shared" si="57"/>
        <v>46081</v>
      </c>
      <c r="G156" s="325">
        <f t="shared" si="57"/>
        <v>46082</v>
      </c>
    </row>
    <row r="157" spans="1:19">
      <c r="A157" s="271" t="s">
        <v>140</v>
      </c>
      <c r="B157" s="253" t="s">
        <v>181</v>
      </c>
      <c r="C157" s="309"/>
      <c r="D157" s="253" t="s">
        <v>181</v>
      </c>
      <c r="E157" s="253" t="s">
        <v>181</v>
      </c>
      <c r="F157" s="258" t="s">
        <v>181</v>
      </c>
      <c r="G157" s="355"/>
    </row>
    <row r="159" spans="1:19">
      <c r="A159" s="54">
        <v>3</v>
      </c>
      <c r="B159" s="54" t="s">
        <v>133</v>
      </c>
      <c r="R159" s="110" t="s">
        <v>130</v>
      </c>
      <c r="S159" s="110" t="s">
        <v>131</v>
      </c>
    </row>
    <row r="160" spans="1:19">
      <c r="A160" s="56" t="s">
        <v>34</v>
      </c>
      <c r="B160" s="56" t="s">
        <v>33</v>
      </c>
      <c r="C160" s="56" t="s">
        <v>32</v>
      </c>
      <c r="D160" s="56" t="s">
        <v>31</v>
      </c>
      <c r="E160" s="56" t="s">
        <v>30</v>
      </c>
      <c r="F160" s="62" t="s">
        <v>29</v>
      </c>
      <c r="G160" s="61" t="s">
        <v>23</v>
      </c>
      <c r="I160" s="54" t="s">
        <v>35</v>
      </c>
      <c r="J160" s="54">
        <v>31</v>
      </c>
      <c r="L160" s="1" t="s">
        <v>123</v>
      </c>
      <c r="M160" s="1" t="s">
        <v>124</v>
      </c>
      <c r="O160" s="110" t="s">
        <v>91</v>
      </c>
      <c r="P160" s="111" t="s">
        <v>92</v>
      </c>
      <c r="R160" s="284">
        <f>DATE(A132,A159,1)</f>
        <v>46082</v>
      </c>
      <c r="S160" s="110">
        <f>WEEKDAY(R160,1)</f>
        <v>1</v>
      </c>
    </row>
    <row r="161" spans="1:16" ht="14.25" customHeight="1">
      <c r="A161" s="323">
        <f>R160-(S160+5)</f>
        <v>46076</v>
      </c>
      <c r="B161" s="323">
        <f>A161+1</f>
        <v>46077</v>
      </c>
      <c r="C161" s="323">
        <f t="shared" ref="C161:G161" si="58">B161+1</f>
        <v>46078</v>
      </c>
      <c r="D161" s="323">
        <f t="shared" si="58"/>
        <v>46079</v>
      </c>
      <c r="E161" s="323">
        <f t="shared" si="58"/>
        <v>46080</v>
      </c>
      <c r="F161" s="350">
        <f t="shared" si="58"/>
        <v>46081</v>
      </c>
      <c r="G161" s="289">
        <f t="shared" si="58"/>
        <v>46082</v>
      </c>
      <c r="I161" s="60" t="s">
        <v>27</v>
      </c>
      <c r="J161" s="55">
        <v>4</v>
      </c>
      <c r="K161" s="384"/>
      <c r="L161" s="264" t="s">
        <v>121</v>
      </c>
      <c r="M161" s="113">
        <f>COUNTIF(A$161:G$172,"7人")</f>
        <v>0</v>
      </c>
      <c r="O161" s="110">
        <f>SUM(J161:J169)</f>
        <v>31</v>
      </c>
      <c r="P161" s="111" t="str">
        <f>IF(J160=O161,"○","×")</f>
        <v>○</v>
      </c>
    </row>
    <row r="162" spans="1:16">
      <c r="A162" s="301"/>
      <c r="B162" s="301"/>
      <c r="C162" s="287"/>
      <c r="D162" s="301"/>
      <c r="E162" s="301"/>
      <c r="F162" s="299"/>
      <c r="G162" s="271" t="s">
        <v>122</v>
      </c>
      <c r="I162" s="59" t="s">
        <v>26</v>
      </c>
      <c r="J162" s="55">
        <v>5</v>
      </c>
      <c r="K162" s="384"/>
      <c r="L162" s="264" t="s">
        <v>141</v>
      </c>
      <c r="M162" s="113">
        <f>COUNTIF(A$161:G$172,"6人")</f>
        <v>0</v>
      </c>
    </row>
    <row r="163" spans="1:16">
      <c r="A163" s="286">
        <f>G161+1</f>
        <v>46083</v>
      </c>
      <c r="B163" s="286">
        <f>A163+1</f>
        <v>46084</v>
      </c>
      <c r="C163" s="286">
        <f t="shared" ref="C163:G163" si="59">B163+1</f>
        <v>46085</v>
      </c>
      <c r="D163" s="286">
        <f t="shared" si="59"/>
        <v>46086</v>
      </c>
      <c r="E163" s="286">
        <f t="shared" si="59"/>
        <v>46087</v>
      </c>
      <c r="F163" s="291">
        <f t="shared" si="59"/>
        <v>46088</v>
      </c>
      <c r="G163" s="289">
        <f t="shared" si="59"/>
        <v>46089</v>
      </c>
      <c r="I163" s="58" t="s">
        <v>25</v>
      </c>
      <c r="J163" s="55">
        <v>1</v>
      </c>
      <c r="K163" s="385"/>
      <c r="L163" s="264" t="s">
        <v>122</v>
      </c>
      <c r="M163" s="113">
        <f>COUNTIF(A$161:G$172,"5人")</f>
        <v>13</v>
      </c>
    </row>
    <row r="164" spans="1:16">
      <c r="A164" s="253" t="s">
        <v>181</v>
      </c>
      <c r="B164" s="253" t="s">
        <v>181</v>
      </c>
      <c r="C164" s="287"/>
      <c r="D164" s="260" t="s">
        <v>140</v>
      </c>
      <c r="E164" s="260" t="s">
        <v>140</v>
      </c>
      <c r="F164" s="357" t="s">
        <v>140</v>
      </c>
      <c r="G164" s="271" t="s">
        <v>122</v>
      </c>
      <c r="I164" s="57" t="s">
        <v>28</v>
      </c>
      <c r="J164" s="55">
        <v>3</v>
      </c>
      <c r="K164" s="385"/>
      <c r="L164" s="264" t="s">
        <v>140</v>
      </c>
      <c r="M164" s="113">
        <f>COUNTIF(A$161:G$172,"4人")</f>
        <v>9</v>
      </c>
    </row>
    <row r="165" spans="1:16">
      <c r="A165" s="286">
        <f>G163+1</f>
        <v>46090</v>
      </c>
      <c r="B165" s="286">
        <f>A165+1</f>
        <v>46091</v>
      </c>
      <c r="C165" s="286">
        <f t="shared" ref="C165:G165" si="60">B165+1</f>
        <v>46092</v>
      </c>
      <c r="D165" s="286">
        <f t="shared" si="60"/>
        <v>46093</v>
      </c>
      <c r="E165" s="286">
        <f t="shared" si="60"/>
        <v>46094</v>
      </c>
      <c r="F165" s="291">
        <f t="shared" si="60"/>
        <v>46095</v>
      </c>
      <c r="G165" s="289">
        <f t="shared" si="60"/>
        <v>46096</v>
      </c>
      <c r="I165" s="55" t="s">
        <v>24</v>
      </c>
      <c r="J165" s="55">
        <f>J160-J161-J162-J163-J164</f>
        <v>18</v>
      </c>
      <c r="K165" s="385"/>
      <c r="L165" s="264" t="s">
        <v>143</v>
      </c>
      <c r="M165" s="113">
        <f>COUNTIF(A$161:G$172,"3.5人")</f>
        <v>0</v>
      </c>
    </row>
    <row r="166" spans="1:16" ht="15" thickBot="1">
      <c r="A166" s="253" t="s">
        <v>181</v>
      </c>
      <c r="B166" s="253" t="s">
        <v>181</v>
      </c>
      <c r="C166" s="287"/>
      <c r="D166" s="260" t="s">
        <v>140</v>
      </c>
      <c r="E166" s="260" t="s">
        <v>140</v>
      </c>
      <c r="F166" s="357" t="s">
        <v>140</v>
      </c>
      <c r="G166" s="271" t="s">
        <v>122</v>
      </c>
      <c r="I166" s="263"/>
      <c r="K166" s="386"/>
      <c r="L166" s="266" t="s">
        <v>179</v>
      </c>
      <c r="M166" s="364">
        <f>COUNTIF(A$161:G$172,"3人")</f>
        <v>6</v>
      </c>
    </row>
    <row r="167" spans="1:16" ht="15" thickTop="1">
      <c r="A167" s="286">
        <f>G165+1</f>
        <v>46097</v>
      </c>
      <c r="B167" s="286">
        <f>A167+1</f>
        <v>46098</v>
      </c>
      <c r="C167" s="286">
        <f t="shared" ref="C167:G167" si="61">B167+1</f>
        <v>46099</v>
      </c>
      <c r="D167" s="286">
        <f t="shared" si="61"/>
        <v>46100</v>
      </c>
      <c r="E167" s="289">
        <f t="shared" si="61"/>
        <v>46101</v>
      </c>
      <c r="F167" s="291">
        <f t="shared" si="61"/>
        <v>46102</v>
      </c>
      <c r="G167" s="289">
        <f t="shared" si="61"/>
        <v>46103</v>
      </c>
      <c r="I167" s="282"/>
      <c r="K167" s="386"/>
      <c r="L167" s="265" t="s">
        <v>180</v>
      </c>
      <c r="M167" s="265">
        <f>SUM(M161:M166)</f>
        <v>28</v>
      </c>
    </row>
    <row r="168" spans="1:16">
      <c r="A168" s="253" t="s">
        <v>181</v>
      </c>
      <c r="B168" s="253" t="s">
        <v>181</v>
      </c>
      <c r="C168" s="310"/>
      <c r="D168" s="260" t="s">
        <v>140</v>
      </c>
      <c r="E168" s="271" t="s">
        <v>122</v>
      </c>
      <c r="F168" s="257" t="s">
        <v>122</v>
      </c>
      <c r="G168" s="271" t="s">
        <v>122</v>
      </c>
      <c r="I168" s="263"/>
    </row>
    <row r="169" spans="1:16">
      <c r="A169" s="286">
        <f>G167+1</f>
        <v>46104</v>
      </c>
      <c r="B169" s="286">
        <f>A169+1</f>
        <v>46105</v>
      </c>
      <c r="C169" s="286">
        <f t="shared" ref="C169:G169" si="62">B169+1</f>
        <v>46106</v>
      </c>
      <c r="D169" s="286">
        <f t="shared" si="62"/>
        <v>46107</v>
      </c>
      <c r="E169" s="286">
        <f t="shared" si="62"/>
        <v>46108</v>
      </c>
      <c r="F169" s="291">
        <f t="shared" si="62"/>
        <v>46109</v>
      </c>
      <c r="G169" s="289">
        <f t="shared" si="62"/>
        <v>46110</v>
      </c>
      <c r="P169" s="111" t="str">
        <f>IF(J160-J164=M161+M162+M163+M164+M165+M166,"○","×")</f>
        <v>○</v>
      </c>
    </row>
    <row r="170" spans="1:16">
      <c r="A170" s="253" t="s">
        <v>140</v>
      </c>
      <c r="B170" s="260" t="s">
        <v>140</v>
      </c>
      <c r="C170" s="260" t="s">
        <v>122</v>
      </c>
      <c r="D170" s="260" t="s">
        <v>122</v>
      </c>
      <c r="E170" s="260" t="s">
        <v>122</v>
      </c>
      <c r="F170" s="357" t="s">
        <v>122</v>
      </c>
      <c r="G170" s="271" t="s">
        <v>122</v>
      </c>
    </row>
    <row r="171" spans="1:16">
      <c r="A171" s="286">
        <f>G169+1</f>
        <v>46111</v>
      </c>
      <c r="B171" s="285">
        <f>A171+1</f>
        <v>46112</v>
      </c>
      <c r="C171" s="323">
        <f t="shared" ref="C171:G171" si="63">B171+1</f>
        <v>46113</v>
      </c>
      <c r="D171" s="323">
        <f t="shared" si="63"/>
        <v>46114</v>
      </c>
      <c r="E171" s="323">
        <f t="shared" si="63"/>
        <v>46115</v>
      </c>
      <c r="F171" s="324">
        <f t="shared" si="63"/>
        <v>46116</v>
      </c>
      <c r="G171" s="325">
        <f t="shared" si="63"/>
        <v>46117</v>
      </c>
    </row>
    <row r="172" spans="1:16">
      <c r="A172" s="253" t="s">
        <v>122</v>
      </c>
      <c r="B172" s="260" t="s">
        <v>122</v>
      </c>
      <c r="C172" s="337"/>
      <c r="D172" s="287"/>
      <c r="E172" s="338"/>
      <c r="F172" s="339"/>
      <c r="G172" s="334"/>
    </row>
  </sheetData>
  <mergeCells count="10">
    <mergeCell ref="K135:K141"/>
    <mergeCell ref="K148:K154"/>
    <mergeCell ref="K161:K167"/>
    <mergeCell ref="A1:B1"/>
    <mergeCell ref="K31:K37"/>
    <mergeCell ref="K46:K52"/>
    <mergeCell ref="K104:K110"/>
    <mergeCell ref="K121:K127"/>
    <mergeCell ref="K60:K66"/>
    <mergeCell ref="A132:B132"/>
  </mergeCells>
  <phoneticPr fontId="48"/>
  <pageMargins left="1.1023622047244095" right="0.35433070866141736" top="0.98425196850393704" bottom="0.98425196850393704" header="0.51181102362204722" footer="0.51181102362204722"/>
  <pageSetup paperSize="9" scale="78" orientation="portrait" r:id="rId1"/>
  <headerFooter alignWithMargins="0"/>
  <rowBreaks count="2" manualBreakCount="2">
    <brk id="56" min="2" max="12" man="1"/>
    <brk id="117" max="12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50E34B-6B16-450C-93BE-4B5D70030A14}">
  <sheetPr>
    <tabColor rgb="FF00B0F0"/>
  </sheetPr>
  <dimension ref="A1:Q21"/>
  <sheetViews>
    <sheetView view="pageBreakPreview" zoomScaleNormal="70" zoomScaleSheetLayoutView="100" workbookViewId="0">
      <selection activeCell="V9" sqref="V9"/>
    </sheetView>
  </sheetViews>
  <sheetFormatPr defaultColWidth="9" defaultRowHeight="13.5"/>
  <cols>
    <col min="1" max="1" width="26.625" customWidth="1"/>
    <col min="2" max="2" width="15.625" customWidth="1"/>
    <col min="3" max="14" width="5" customWidth="1"/>
    <col min="15" max="15" width="6.25" customWidth="1"/>
    <col min="16" max="16" width="6" customWidth="1"/>
    <col min="17" max="17" width="4.125" customWidth="1"/>
  </cols>
  <sheetData>
    <row r="1" spans="1:17" ht="26.25" customHeight="1">
      <c r="A1" s="394" t="s">
        <v>138</v>
      </c>
      <c r="B1" s="394"/>
    </row>
    <row r="2" spans="1:17" ht="24.75" customHeight="1">
      <c r="A2" s="122"/>
      <c r="B2" s="123"/>
      <c r="C2" s="127" t="s">
        <v>56</v>
      </c>
      <c r="D2" s="127" t="s">
        <v>57</v>
      </c>
      <c r="E2" s="127" t="s">
        <v>58</v>
      </c>
      <c r="F2" s="127" t="s">
        <v>59</v>
      </c>
      <c r="G2" s="127" t="s">
        <v>60</v>
      </c>
      <c r="H2" s="127" t="s">
        <v>61</v>
      </c>
      <c r="I2" s="127" t="s">
        <v>62</v>
      </c>
      <c r="J2" s="127" t="s">
        <v>63</v>
      </c>
      <c r="K2" s="127" t="s">
        <v>64</v>
      </c>
      <c r="L2" s="127" t="s">
        <v>65</v>
      </c>
      <c r="M2" s="127" t="s">
        <v>66</v>
      </c>
      <c r="N2" s="127" t="s">
        <v>67</v>
      </c>
      <c r="O2" s="127" t="s">
        <v>1</v>
      </c>
      <c r="P2" s="127" t="s">
        <v>4</v>
      </c>
      <c r="Q2" s="124"/>
    </row>
    <row r="3" spans="1:17" ht="24.75" customHeight="1">
      <c r="A3" s="122" t="s">
        <v>6</v>
      </c>
      <c r="B3" s="123"/>
      <c r="C3" s="123">
        <f t="shared" ref="C3:N3" si="0">SUM(C4:C10)</f>
        <v>25</v>
      </c>
      <c r="D3" s="123">
        <f t="shared" si="0"/>
        <v>27</v>
      </c>
      <c r="E3" s="123">
        <f t="shared" si="0"/>
        <v>27</v>
      </c>
      <c r="F3" s="123">
        <f t="shared" si="0"/>
        <v>27</v>
      </c>
      <c r="G3" s="123">
        <f t="shared" si="0"/>
        <v>27</v>
      </c>
      <c r="H3" s="123">
        <f t="shared" si="0"/>
        <v>26</v>
      </c>
      <c r="I3" s="123">
        <f t="shared" si="0"/>
        <v>26</v>
      </c>
      <c r="J3" s="123">
        <f t="shared" si="0"/>
        <v>26</v>
      </c>
      <c r="K3" s="123">
        <f t="shared" si="0"/>
        <v>24</v>
      </c>
      <c r="L3" s="123">
        <f t="shared" si="0"/>
        <v>26</v>
      </c>
      <c r="M3" s="123">
        <f t="shared" si="0"/>
        <v>24</v>
      </c>
      <c r="N3" s="123">
        <f t="shared" si="0"/>
        <v>28</v>
      </c>
      <c r="O3" s="123">
        <f>SUM(C3:N3)</f>
        <v>313</v>
      </c>
      <c r="P3" s="127" t="s">
        <v>5</v>
      </c>
      <c r="Q3" s="124"/>
    </row>
    <row r="4" spans="1:17" ht="24.75" customHeight="1">
      <c r="A4" s="125" t="s">
        <v>166</v>
      </c>
      <c r="B4" s="51" t="s">
        <v>185</v>
      </c>
      <c r="C4" s="123">
        <f>'開園日他算定(総合案内)'!M5</f>
        <v>0</v>
      </c>
      <c r="D4" s="123">
        <f>'開園日他算定(総合案内)'!M18</f>
        <v>4</v>
      </c>
      <c r="E4" s="123">
        <f>'開園日他算定(総合案内)'!M31</f>
        <v>1</v>
      </c>
      <c r="F4" s="123">
        <f>'開園日他算定(総合案内)'!M46</f>
        <v>1</v>
      </c>
      <c r="G4" s="123">
        <f>'開園日他算定(総合案内)'!M60</f>
        <v>5</v>
      </c>
      <c r="H4" s="123">
        <f>'開園日他算定(総合案内)'!M76</f>
        <v>0</v>
      </c>
      <c r="I4" s="123">
        <f>'開園日他算定(総合案内)'!M89</f>
        <v>0</v>
      </c>
      <c r="J4" s="123">
        <f>'開園日他算定(総合案内)'!M104</f>
        <v>0</v>
      </c>
      <c r="K4" s="123">
        <f>'開園日他算定(総合案内)'!M121</f>
        <v>0</v>
      </c>
      <c r="L4" s="123">
        <f>'開園日他算定(総合案内)'!M135</f>
        <v>0</v>
      </c>
      <c r="M4" s="123">
        <f>'開園日他算定(総合案内)'!M148</f>
        <v>0</v>
      </c>
      <c r="N4" s="123">
        <f>'開園日他算定(総合案内)'!M161</f>
        <v>0</v>
      </c>
      <c r="O4" s="123">
        <f>SUM(C4:N4)</f>
        <v>11</v>
      </c>
      <c r="P4" s="127" t="s">
        <v>5</v>
      </c>
      <c r="Q4" s="124"/>
    </row>
    <row r="5" spans="1:17" ht="24.75" customHeight="1">
      <c r="A5" s="126" t="s">
        <v>167</v>
      </c>
      <c r="B5" s="52" t="s">
        <v>186</v>
      </c>
      <c r="C5" s="123">
        <f>'開園日他算定(総合案内)'!M6</f>
        <v>0</v>
      </c>
      <c r="D5" s="123">
        <f>'開園日他算定(総合案内)'!M19</f>
        <v>2</v>
      </c>
      <c r="E5" s="123">
        <f>'開園日他算定(総合案内)'!M32</f>
        <v>0</v>
      </c>
      <c r="F5" s="123">
        <f>'開園日他算定(総合案内)'!M47</f>
        <v>0</v>
      </c>
      <c r="G5" s="123">
        <f>'開園日他算定(総合案内)'!M61</f>
        <v>0</v>
      </c>
      <c r="H5" s="123">
        <f>'開園日他算定(総合案内)'!M77</f>
        <v>0</v>
      </c>
      <c r="I5" s="123">
        <f>'開園日他算定(総合案内)'!M90</f>
        <v>0</v>
      </c>
      <c r="J5" s="123">
        <f>'開園日他算定(総合案内)'!M105</f>
        <v>3</v>
      </c>
      <c r="K5" s="123">
        <f>'開園日他算定(総合案内)'!M122</f>
        <v>0</v>
      </c>
      <c r="L5" s="123">
        <f>'開園日他算定(総合案内)'!M136</f>
        <v>0</v>
      </c>
      <c r="M5" s="123">
        <f>'開園日他算定(総合案内)'!M149</f>
        <v>0</v>
      </c>
      <c r="N5" s="123">
        <f>'開園日他算定(総合案内)'!M162</f>
        <v>0</v>
      </c>
      <c r="O5" s="123">
        <f>SUM(C5:N5)</f>
        <v>5</v>
      </c>
      <c r="P5" s="127" t="s">
        <v>5</v>
      </c>
      <c r="Q5" s="124"/>
    </row>
    <row r="6" spans="1:17" ht="24.75" customHeight="1">
      <c r="A6" s="125" t="s">
        <v>168</v>
      </c>
      <c r="B6" s="51" t="s">
        <v>187</v>
      </c>
      <c r="C6" s="123">
        <f>'開園日他算定(総合案内)'!M7</f>
        <v>13</v>
      </c>
      <c r="D6" s="123">
        <f>'開園日他算定(総合案内)'!M20</f>
        <v>9</v>
      </c>
      <c r="E6">
        <f>'開園日他算定(総合案内)'!M33</f>
        <v>3</v>
      </c>
      <c r="F6" s="123">
        <f>'開園日他算定(総合案内)'!M48</f>
        <v>3</v>
      </c>
      <c r="G6" s="123">
        <f>'開園日他算定(総合案内)'!M62</f>
        <v>0</v>
      </c>
      <c r="H6" s="123">
        <f>'開園日他算定(総合案内)'!M78</f>
        <v>6</v>
      </c>
      <c r="I6" s="123">
        <f>'開園日他算定(総合案内)'!M91</f>
        <v>6</v>
      </c>
      <c r="J6" s="123">
        <f>'開園日他算定(総合案内)'!M106</f>
        <v>5</v>
      </c>
      <c r="K6" s="123">
        <f>'開園日他算定(総合案内)'!M123</f>
        <v>0</v>
      </c>
      <c r="L6" s="123">
        <f>'開園日他算定(総合案内)'!M137</f>
        <v>6</v>
      </c>
      <c r="M6" s="123">
        <f>'開園日他算定(総合案内)'!M150</f>
        <v>0</v>
      </c>
      <c r="N6" s="123">
        <f>'開園日他算定(総合案内)'!M163</f>
        <v>13</v>
      </c>
      <c r="O6" s="123">
        <f>SUM(C6:N6)</f>
        <v>64</v>
      </c>
      <c r="P6" s="127" t="s">
        <v>5</v>
      </c>
      <c r="Q6" s="124"/>
    </row>
    <row r="7" spans="1:17" ht="24.75" customHeight="1">
      <c r="A7" s="125" t="s">
        <v>169</v>
      </c>
      <c r="B7" s="51" t="s">
        <v>188</v>
      </c>
      <c r="C7" s="123">
        <f>'開園日他算定(総合案内)'!M8</f>
        <v>8</v>
      </c>
      <c r="D7" s="123">
        <f>'開園日他算定(総合案内)'!M21</f>
        <v>6</v>
      </c>
      <c r="E7" s="123">
        <f>'開園日他算定(総合案内)'!M34</f>
        <v>5</v>
      </c>
      <c r="F7" s="123">
        <f>'開園日他算定(総合案内)'!M49</f>
        <v>3</v>
      </c>
      <c r="G7">
        <f>'開園日他算定(総合案内)'!M63</f>
        <v>3</v>
      </c>
      <c r="H7" s="123">
        <f>'開園日他算定(総合案内)'!M79</f>
        <v>4</v>
      </c>
      <c r="I7" s="123">
        <f>'開園日他算定(総合案内)'!M92</f>
        <v>3</v>
      </c>
      <c r="J7" s="123">
        <f>'開園日他算定(総合案内)'!M107</f>
        <v>12</v>
      </c>
      <c r="K7" s="123">
        <f>'開園日他算定(総合案内)'!M124</f>
        <v>4</v>
      </c>
      <c r="L7" s="123">
        <f>'開園日他算定(総合案内)'!M138</f>
        <v>2</v>
      </c>
      <c r="M7" s="123">
        <f>'開園日他算定(総合案内)'!M151</f>
        <v>6</v>
      </c>
      <c r="N7" s="123">
        <f>'開園日他算定(総合案内)'!M164</f>
        <v>9</v>
      </c>
      <c r="O7" s="123">
        <f t="shared" ref="O7:O8" si="1">SUM(C7:N7)</f>
        <v>65</v>
      </c>
      <c r="P7" s="127" t="s">
        <v>5</v>
      </c>
      <c r="Q7" s="124"/>
    </row>
    <row r="8" spans="1:17" ht="24.75" customHeight="1">
      <c r="A8" s="126" t="s">
        <v>170</v>
      </c>
      <c r="B8" s="51" t="s">
        <v>189</v>
      </c>
      <c r="C8" s="123">
        <f>'開園日他算定(総合案内)'!M9</f>
        <v>0</v>
      </c>
      <c r="D8" s="123">
        <f>'開園日他算定(総合案内)'!M22</f>
        <v>0</v>
      </c>
      <c r="E8" s="123">
        <f>'開園日他算定(総合案内)'!M35</f>
        <v>0</v>
      </c>
      <c r="F8" s="123">
        <f>'開園日他算定(総合案内)'!M50</f>
        <v>0</v>
      </c>
      <c r="G8" s="123">
        <f>'開園日他算定(総合案内)'!M64</f>
        <v>0</v>
      </c>
      <c r="H8" s="123">
        <f>'開園日他算定(総合案内)'!M80</f>
        <v>0</v>
      </c>
      <c r="I8" s="123">
        <f>'開園日他算定(総合案内)'!M93</f>
        <v>10</v>
      </c>
      <c r="J8" s="123">
        <f>'開園日他算定(総合案内)'!M108</f>
        <v>0</v>
      </c>
      <c r="K8" s="123">
        <f>'開園日他算定(総合案内)'!M125</f>
        <v>0</v>
      </c>
      <c r="L8" s="123">
        <f>'開園日他算定(総合案内)'!M139</f>
        <v>0</v>
      </c>
      <c r="M8" s="123">
        <f>'開園日他算定(総合案内)'!M152</f>
        <v>0</v>
      </c>
      <c r="N8" s="123">
        <f>'開園日他算定(総合案内)'!M165</f>
        <v>0</v>
      </c>
      <c r="O8" s="123">
        <f t="shared" si="1"/>
        <v>10</v>
      </c>
      <c r="P8" s="127" t="s">
        <v>5</v>
      </c>
      <c r="Q8" s="124"/>
    </row>
    <row r="9" spans="1:17" ht="24.75" customHeight="1">
      <c r="A9" s="125" t="s">
        <v>171</v>
      </c>
      <c r="B9" s="51" t="s">
        <v>190</v>
      </c>
      <c r="C9" s="123">
        <f>'開園日他算定(総合案内)'!M10</f>
        <v>4</v>
      </c>
      <c r="D9" s="123">
        <f>'開園日他算定(総合案内)'!M23</f>
        <v>6</v>
      </c>
      <c r="E9" s="123">
        <f>'開園日他算定(総合案内)'!M36</f>
        <v>18</v>
      </c>
      <c r="F9" s="123">
        <f>'開園日他算定(総合案内)'!M51</f>
        <v>20</v>
      </c>
      <c r="G9" s="123">
        <f>'開園日他算定(総合案内)'!M65</f>
        <v>19</v>
      </c>
      <c r="H9" s="123">
        <f>'開園日他算定(総合案内)'!M81</f>
        <v>16</v>
      </c>
      <c r="I9" s="123">
        <f>'開園日他算定(総合案内)'!M94</f>
        <v>7</v>
      </c>
      <c r="J9" s="123">
        <f>'開園日他算定(総合案内)'!M109</f>
        <v>6</v>
      </c>
      <c r="K9" s="123">
        <f>'開園日他算定(総合案内)'!M126</f>
        <v>20</v>
      </c>
      <c r="L9" s="123">
        <f>'開園日他算定(総合案内)'!M140</f>
        <v>18</v>
      </c>
      <c r="M9" s="123">
        <f>'開園日他算定(総合案内)'!M153</f>
        <v>18</v>
      </c>
      <c r="N9" s="123">
        <f>'開園日他算定(総合案内)'!M166</f>
        <v>6</v>
      </c>
      <c r="O9" s="123">
        <f t="shared" ref="O9" si="2">SUM(C9:N9)</f>
        <v>158</v>
      </c>
      <c r="P9" s="127" t="s">
        <v>5</v>
      </c>
      <c r="Q9" s="124"/>
    </row>
    <row r="10" spans="1:17" ht="24.75" customHeight="1">
      <c r="A10" s="123"/>
      <c r="B10" s="123"/>
      <c r="C10" s="123"/>
      <c r="D10" s="123"/>
      <c r="E10" s="123"/>
      <c r="F10" s="123"/>
      <c r="G10" s="123"/>
      <c r="H10" s="123"/>
      <c r="I10" s="123"/>
      <c r="J10" s="123"/>
      <c r="K10" s="123"/>
      <c r="L10" s="123"/>
      <c r="M10" s="123"/>
      <c r="N10" s="123"/>
      <c r="O10" s="123"/>
      <c r="P10" s="123"/>
      <c r="Q10" s="124"/>
    </row>
    <row r="11" spans="1:17">
      <c r="A11" s="124"/>
      <c r="B11" s="124" t="s">
        <v>113</v>
      </c>
      <c r="C11" s="124">
        <v>5</v>
      </c>
      <c r="D11" s="124">
        <v>4</v>
      </c>
      <c r="E11" s="124">
        <v>4</v>
      </c>
      <c r="F11" s="124">
        <v>5</v>
      </c>
      <c r="G11" s="124">
        <v>4</v>
      </c>
      <c r="H11" s="124">
        <v>4</v>
      </c>
      <c r="I11" s="124">
        <v>5</v>
      </c>
      <c r="J11" s="124">
        <v>4</v>
      </c>
      <c r="K11" s="124">
        <v>7</v>
      </c>
      <c r="L11" s="124">
        <v>5</v>
      </c>
      <c r="M11" s="124">
        <v>4</v>
      </c>
      <c r="N11" s="124">
        <v>3</v>
      </c>
      <c r="O11" s="124">
        <f>SUM(C11:N11)</f>
        <v>54</v>
      </c>
      <c r="P11" s="124"/>
      <c r="Q11" s="124"/>
    </row>
    <row r="12" spans="1:17">
      <c r="A12" s="124"/>
      <c r="B12" s="124" t="s">
        <v>90</v>
      </c>
      <c r="C12" s="124">
        <f t="shared" ref="C12:O12" si="3">C3+C11</f>
        <v>30</v>
      </c>
      <c r="D12" s="124">
        <f t="shared" si="3"/>
        <v>31</v>
      </c>
      <c r="E12" s="124">
        <f t="shared" si="3"/>
        <v>31</v>
      </c>
      <c r="F12" s="124">
        <f t="shared" si="3"/>
        <v>32</v>
      </c>
      <c r="G12" s="124">
        <f t="shared" si="3"/>
        <v>31</v>
      </c>
      <c r="H12" s="124">
        <f t="shared" si="3"/>
        <v>30</v>
      </c>
      <c r="I12" s="124">
        <f t="shared" si="3"/>
        <v>31</v>
      </c>
      <c r="J12" s="124">
        <f t="shared" si="3"/>
        <v>30</v>
      </c>
      <c r="K12" s="124">
        <f t="shared" si="3"/>
        <v>31</v>
      </c>
      <c r="L12" s="124">
        <f t="shared" si="3"/>
        <v>31</v>
      </c>
      <c r="M12" s="124">
        <f t="shared" si="3"/>
        <v>28</v>
      </c>
      <c r="N12" s="124">
        <f t="shared" si="3"/>
        <v>31</v>
      </c>
      <c r="O12" s="124">
        <f t="shared" si="3"/>
        <v>367</v>
      </c>
      <c r="P12" s="124"/>
      <c r="Q12" s="124"/>
    </row>
    <row r="13" spans="1:17">
      <c r="A13" s="124"/>
      <c r="B13" s="124"/>
      <c r="C13" s="124"/>
      <c r="D13" s="124"/>
      <c r="E13" s="124"/>
      <c r="F13" s="124"/>
      <c r="G13" s="124"/>
      <c r="H13" s="124"/>
      <c r="I13" s="124"/>
      <c r="J13" s="124"/>
      <c r="K13" s="124"/>
      <c r="L13" s="124"/>
      <c r="M13" s="124"/>
      <c r="N13" s="124"/>
      <c r="O13" s="124"/>
      <c r="P13" s="124"/>
      <c r="Q13" s="124"/>
    </row>
    <row r="14" spans="1:17">
      <c r="A14" s="124"/>
      <c r="B14" s="124"/>
      <c r="C14" s="124"/>
      <c r="D14" s="124"/>
      <c r="E14" s="124"/>
      <c r="F14" s="124"/>
      <c r="G14" s="124"/>
      <c r="H14" s="124"/>
      <c r="I14" s="124"/>
      <c r="J14" s="124"/>
      <c r="K14" s="124"/>
      <c r="L14" s="124"/>
      <c r="M14" s="124"/>
      <c r="N14" s="124"/>
      <c r="O14" s="124"/>
      <c r="P14" s="124"/>
      <c r="Q14" s="124"/>
    </row>
    <row r="15" spans="1:17">
      <c r="A15" s="124"/>
      <c r="B15" s="124"/>
      <c r="C15" s="124"/>
      <c r="D15" s="124"/>
      <c r="E15" s="124"/>
      <c r="F15" s="124"/>
      <c r="G15" s="124"/>
      <c r="H15" s="124"/>
      <c r="I15" s="124"/>
      <c r="J15" s="124"/>
      <c r="K15" s="124"/>
      <c r="L15" s="124"/>
      <c r="M15" s="124"/>
      <c r="N15" s="124"/>
      <c r="O15" s="124"/>
      <c r="P15" s="124"/>
      <c r="Q15" s="124"/>
    </row>
    <row r="16" spans="1:17">
      <c r="A16" s="19"/>
      <c r="B16" s="124"/>
      <c r="C16" s="124"/>
      <c r="D16" s="124"/>
      <c r="E16" s="124"/>
      <c r="F16" s="124"/>
      <c r="G16" s="124"/>
      <c r="H16" s="124"/>
      <c r="I16" s="124"/>
      <c r="J16" s="124"/>
      <c r="K16" s="124"/>
      <c r="L16" s="124"/>
      <c r="M16" s="124"/>
      <c r="N16" s="124"/>
      <c r="O16" s="124"/>
      <c r="P16" s="124"/>
      <c r="Q16" s="124"/>
    </row>
    <row r="17" spans="1:17">
      <c r="A17" s="19"/>
      <c r="B17" s="124"/>
      <c r="C17" s="124"/>
      <c r="D17" s="124"/>
      <c r="E17" s="124"/>
      <c r="F17" s="124"/>
      <c r="G17" s="124"/>
      <c r="H17" s="124"/>
      <c r="I17" s="124"/>
      <c r="J17" s="124"/>
      <c r="K17" s="124"/>
      <c r="L17" s="124"/>
      <c r="M17" s="124"/>
      <c r="N17" s="124"/>
      <c r="O17" s="124"/>
      <c r="P17" s="124"/>
      <c r="Q17" s="124"/>
    </row>
    <row r="18" spans="1:17">
      <c r="A18" s="19"/>
      <c r="B18" s="124"/>
      <c r="C18" s="124"/>
      <c r="D18" s="124"/>
      <c r="E18" s="124"/>
      <c r="F18" s="124"/>
      <c r="G18" s="124"/>
      <c r="H18" s="124"/>
      <c r="I18" s="124"/>
      <c r="J18" s="124"/>
      <c r="K18" s="124"/>
      <c r="L18" s="124"/>
      <c r="M18" s="124"/>
      <c r="N18" s="124"/>
      <c r="O18" s="124"/>
      <c r="P18" s="124"/>
      <c r="Q18" s="124"/>
    </row>
    <row r="19" spans="1:17">
      <c r="A19" s="19"/>
      <c r="B19" s="124"/>
      <c r="C19" s="124"/>
      <c r="D19" s="124"/>
      <c r="E19" s="124"/>
      <c r="F19" s="124"/>
      <c r="G19" s="124"/>
      <c r="H19" s="124"/>
      <c r="I19" s="124"/>
      <c r="J19" s="124"/>
      <c r="K19" s="124"/>
      <c r="L19" s="124"/>
      <c r="M19" s="124"/>
      <c r="N19" s="124"/>
      <c r="O19" s="124"/>
      <c r="P19" s="124"/>
      <c r="Q19" s="124"/>
    </row>
    <row r="20" spans="1:17">
      <c r="A20" s="19"/>
      <c r="B20" s="124"/>
      <c r="C20" s="124"/>
      <c r="D20" s="124"/>
      <c r="E20" s="124"/>
      <c r="F20" s="124"/>
      <c r="G20" s="124"/>
      <c r="H20" s="124"/>
      <c r="I20" s="124"/>
      <c r="J20" s="124"/>
      <c r="K20" s="124"/>
      <c r="L20" s="124"/>
      <c r="M20" s="124"/>
      <c r="N20" s="124"/>
      <c r="O20" s="124"/>
      <c r="P20" s="124"/>
      <c r="Q20" s="124"/>
    </row>
    <row r="21" spans="1:17">
      <c r="A21" s="19"/>
      <c r="B21" s="124"/>
      <c r="C21" s="124"/>
      <c r="D21" s="124"/>
      <c r="E21" s="124"/>
      <c r="F21" s="124"/>
      <c r="G21" s="124"/>
      <c r="H21" s="124"/>
      <c r="I21" s="124"/>
      <c r="J21" s="124"/>
      <c r="K21" s="124"/>
      <c r="L21" s="124"/>
      <c r="M21" s="124"/>
      <c r="N21" s="124"/>
      <c r="O21" s="124"/>
      <c r="P21" s="124"/>
      <c r="Q21" s="124"/>
    </row>
  </sheetData>
  <mergeCells count="1">
    <mergeCell ref="A1:B1"/>
  </mergeCells>
  <phoneticPr fontId="48"/>
  <pageMargins left="0.7" right="0.7" top="0.75" bottom="0.75" header="0.3" footer="0.3"/>
  <pageSetup paperSize="9" orientation="landscape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M51"/>
  <sheetViews>
    <sheetView showOutlineSymbols="0" topLeftCell="B34" zoomScale="70" zoomScaleNormal="70" workbookViewId="0">
      <selection activeCell="I2" sqref="I2"/>
    </sheetView>
  </sheetViews>
  <sheetFormatPr defaultColWidth="12" defaultRowHeight="15"/>
  <cols>
    <col min="1" max="1" width="1" style="26" customWidth="1"/>
    <col min="2" max="2" width="7.25" style="25" customWidth="1"/>
    <col min="3" max="3" width="18" style="25" customWidth="1"/>
    <col min="4" max="12" width="14.375" style="25" customWidth="1"/>
    <col min="13" max="13" width="0.625" style="25" customWidth="1"/>
    <col min="14" max="16384" width="12" style="25"/>
  </cols>
  <sheetData>
    <row r="1" spans="2:13" ht="30.75">
      <c r="B1" s="415" t="s">
        <v>50</v>
      </c>
      <c r="C1" s="415"/>
      <c r="D1" s="415"/>
      <c r="E1" s="415"/>
      <c r="F1" s="415"/>
      <c r="G1" s="415"/>
      <c r="H1" s="415"/>
      <c r="I1" s="415"/>
      <c r="J1" s="415"/>
      <c r="K1" s="415"/>
      <c r="L1" s="415"/>
      <c r="M1" s="49"/>
    </row>
    <row r="2" spans="2:13" ht="24.75" customHeight="1">
      <c r="L2" s="238" t="s">
        <v>120</v>
      </c>
    </row>
    <row r="3" spans="2:13" ht="24.75" customHeight="1" thickBot="1">
      <c r="B3" s="26"/>
      <c r="L3" s="50" t="s">
        <v>7</v>
      </c>
      <c r="M3" s="49"/>
    </row>
    <row r="4" spans="2:13" ht="22.5" customHeight="1">
      <c r="B4" s="426" t="s">
        <v>46</v>
      </c>
      <c r="C4" s="427"/>
      <c r="D4" s="422" t="s">
        <v>22</v>
      </c>
      <c r="E4" s="422" t="s">
        <v>21</v>
      </c>
      <c r="F4" s="416" t="s">
        <v>20</v>
      </c>
      <c r="G4" s="418" t="s">
        <v>19</v>
      </c>
      <c r="H4" s="420" t="s">
        <v>18</v>
      </c>
      <c r="I4" s="418" t="s">
        <v>17</v>
      </c>
      <c r="J4" s="400" t="s">
        <v>16</v>
      </c>
      <c r="K4" s="422" t="s">
        <v>15</v>
      </c>
      <c r="L4" s="424" t="s">
        <v>14</v>
      </c>
      <c r="M4" s="26"/>
    </row>
    <row r="5" spans="2:13" ht="22.5" customHeight="1">
      <c r="B5" s="428"/>
      <c r="C5" s="429"/>
      <c r="D5" s="423"/>
      <c r="E5" s="423"/>
      <c r="F5" s="417"/>
      <c r="G5" s="419"/>
      <c r="H5" s="421"/>
      <c r="I5" s="419"/>
      <c r="J5" s="401"/>
      <c r="K5" s="423"/>
      <c r="L5" s="425"/>
      <c r="M5" s="26"/>
    </row>
    <row r="6" spans="2:13" ht="30.75" customHeight="1">
      <c r="B6" s="402" t="s">
        <v>13</v>
      </c>
      <c r="C6" s="42" t="s">
        <v>10</v>
      </c>
      <c r="D6" s="46">
        <v>840484</v>
      </c>
      <c r="E6" s="46">
        <v>744297</v>
      </c>
      <c r="F6" s="46">
        <v>521577</v>
      </c>
      <c r="G6" s="98">
        <v>504685</v>
      </c>
      <c r="H6" s="92">
        <v>428205</v>
      </c>
      <c r="I6" s="98">
        <v>232539</v>
      </c>
      <c r="J6" s="92">
        <v>218190</v>
      </c>
      <c r="K6" s="46">
        <v>305980</v>
      </c>
      <c r="L6" s="45"/>
      <c r="M6" s="26"/>
    </row>
    <row r="7" spans="2:13" ht="30.75" customHeight="1">
      <c r="B7" s="403"/>
      <c r="C7" s="39" t="s">
        <v>9</v>
      </c>
      <c r="D7" s="46">
        <v>2892153</v>
      </c>
      <c r="E7" s="46">
        <v>2978351</v>
      </c>
      <c r="F7" s="46">
        <v>2240084</v>
      </c>
      <c r="G7" s="98">
        <v>2286753</v>
      </c>
      <c r="H7" s="92">
        <v>2087776</v>
      </c>
      <c r="I7" s="98">
        <v>1220208</v>
      </c>
      <c r="J7" s="92">
        <v>1158462</v>
      </c>
      <c r="K7" s="46">
        <v>1487598</v>
      </c>
      <c r="L7" s="45"/>
      <c r="M7" s="26"/>
    </row>
    <row r="8" spans="2:13" ht="30.75" customHeight="1">
      <c r="B8" s="404"/>
      <c r="C8" s="36" t="s">
        <v>8</v>
      </c>
      <c r="D8" s="46">
        <v>3441</v>
      </c>
      <c r="E8" s="46">
        <v>4002</v>
      </c>
      <c r="F8" s="46">
        <v>4295</v>
      </c>
      <c r="G8" s="98">
        <v>4531</v>
      </c>
      <c r="H8" s="92">
        <v>4876</v>
      </c>
      <c r="I8" s="98">
        <v>5247</v>
      </c>
      <c r="J8" s="92">
        <v>5309</v>
      </c>
      <c r="K8" s="46">
        <v>4862</v>
      </c>
      <c r="L8" s="45"/>
      <c r="M8" s="26"/>
    </row>
    <row r="9" spans="2:13" ht="30.75" customHeight="1">
      <c r="B9" s="402" t="s">
        <v>45</v>
      </c>
      <c r="C9" s="42" t="s">
        <v>10</v>
      </c>
      <c r="D9" s="48">
        <v>2333227</v>
      </c>
      <c r="E9" s="48">
        <v>2097288</v>
      </c>
      <c r="F9" s="48">
        <v>1255291</v>
      </c>
      <c r="G9" s="99">
        <v>1007381</v>
      </c>
      <c r="H9" s="93">
        <v>1146167</v>
      </c>
      <c r="I9" s="99">
        <v>704438</v>
      </c>
      <c r="J9" s="93">
        <v>515411</v>
      </c>
      <c r="K9" s="48">
        <v>636236</v>
      </c>
      <c r="L9" s="47"/>
      <c r="M9" s="26"/>
    </row>
    <row r="10" spans="2:13" ht="30.75" customHeight="1">
      <c r="B10" s="403"/>
      <c r="C10" s="39" t="s">
        <v>9</v>
      </c>
      <c r="D10" s="46">
        <v>7688988</v>
      </c>
      <c r="E10" s="46">
        <v>8329310</v>
      </c>
      <c r="F10" s="46">
        <v>5646321</v>
      </c>
      <c r="G10" s="98">
        <v>5159471</v>
      </c>
      <c r="H10" s="92">
        <v>6872396</v>
      </c>
      <c r="I10" s="98">
        <v>4657490</v>
      </c>
      <c r="J10" s="92">
        <v>3624275</v>
      </c>
      <c r="K10" s="46">
        <v>3827544</v>
      </c>
      <c r="L10" s="45"/>
      <c r="M10" s="26"/>
    </row>
    <row r="11" spans="2:13" ht="30.75" customHeight="1">
      <c r="B11" s="404"/>
      <c r="C11" s="36" t="s">
        <v>8</v>
      </c>
      <c r="D11" s="44">
        <v>3295</v>
      </c>
      <c r="E11" s="44">
        <v>3971</v>
      </c>
      <c r="F11" s="44">
        <v>4498</v>
      </c>
      <c r="G11" s="100">
        <v>5122</v>
      </c>
      <c r="H11" s="94">
        <v>5996</v>
      </c>
      <c r="I11" s="100">
        <v>6612</v>
      </c>
      <c r="J11" s="94">
        <v>7032</v>
      </c>
      <c r="K11" s="44">
        <v>6016</v>
      </c>
      <c r="L11" s="43"/>
      <c r="M11" s="26"/>
    </row>
    <row r="12" spans="2:13" ht="30.75" customHeight="1">
      <c r="B12" s="402" t="s">
        <v>44</v>
      </c>
      <c r="C12" s="42" t="s">
        <v>10</v>
      </c>
      <c r="D12" s="48">
        <v>2566774</v>
      </c>
      <c r="E12" s="48">
        <v>1890553</v>
      </c>
      <c r="F12" s="48">
        <v>1098663</v>
      </c>
      <c r="G12" s="99">
        <v>737336</v>
      </c>
      <c r="H12" s="93">
        <v>587806</v>
      </c>
      <c r="I12" s="99">
        <v>386420</v>
      </c>
      <c r="J12" s="93">
        <v>314447</v>
      </c>
      <c r="K12" s="48">
        <v>447793</v>
      </c>
      <c r="L12" s="47"/>
      <c r="M12" s="26"/>
    </row>
    <row r="13" spans="2:13" ht="30.75" customHeight="1">
      <c r="B13" s="403"/>
      <c r="C13" s="39" t="s">
        <v>9</v>
      </c>
      <c r="D13" s="46">
        <v>6303619</v>
      </c>
      <c r="E13" s="46">
        <v>5925783</v>
      </c>
      <c r="F13" s="46">
        <v>4075937</v>
      </c>
      <c r="G13" s="98">
        <v>3290476</v>
      </c>
      <c r="H13" s="92">
        <v>3042623</v>
      </c>
      <c r="I13" s="98">
        <v>2078330</v>
      </c>
      <c r="J13" s="92">
        <v>1828844</v>
      </c>
      <c r="K13" s="46">
        <v>2058057</v>
      </c>
      <c r="L13" s="45"/>
      <c r="M13" s="26"/>
    </row>
    <row r="14" spans="2:13" ht="30.75" customHeight="1">
      <c r="B14" s="404"/>
      <c r="C14" s="36" t="s">
        <v>8</v>
      </c>
      <c r="D14" s="44">
        <v>2456</v>
      </c>
      <c r="E14" s="44">
        <v>3134</v>
      </c>
      <c r="F14" s="44">
        <v>3710</v>
      </c>
      <c r="G14" s="100">
        <v>4463</v>
      </c>
      <c r="H14" s="94">
        <v>5176</v>
      </c>
      <c r="I14" s="100">
        <v>5378</v>
      </c>
      <c r="J14" s="94">
        <v>5816</v>
      </c>
      <c r="K14" s="44">
        <v>4596</v>
      </c>
      <c r="L14" s="43"/>
      <c r="M14" s="26"/>
    </row>
    <row r="15" spans="2:13" ht="30.75" customHeight="1">
      <c r="B15" s="408" t="s">
        <v>43</v>
      </c>
      <c r="C15" s="42" t="s">
        <v>10</v>
      </c>
      <c r="D15" s="48">
        <v>1002568</v>
      </c>
      <c r="E15" s="48">
        <v>464117</v>
      </c>
      <c r="F15" s="48">
        <v>218147</v>
      </c>
      <c r="G15" s="99">
        <v>111755</v>
      </c>
      <c r="H15" s="93">
        <v>100783</v>
      </c>
      <c r="I15" s="99">
        <v>52151</v>
      </c>
      <c r="J15" s="93">
        <v>42291</v>
      </c>
      <c r="K15" s="48">
        <v>48565</v>
      </c>
      <c r="L15" s="47"/>
      <c r="M15" s="26"/>
    </row>
    <row r="16" spans="2:13" ht="30.75" customHeight="1">
      <c r="B16" s="409"/>
      <c r="C16" s="39" t="s">
        <v>9</v>
      </c>
      <c r="D16" s="46">
        <v>1750205</v>
      </c>
      <c r="E16" s="46">
        <v>1130448</v>
      </c>
      <c r="F16" s="46">
        <v>646196</v>
      </c>
      <c r="G16" s="98">
        <v>380219</v>
      </c>
      <c r="H16" s="92">
        <v>371845</v>
      </c>
      <c r="I16" s="98">
        <v>186501</v>
      </c>
      <c r="J16" s="92">
        <v>157346</v>
      </c>
      <c r="K16" s="46">
        <v>168382</v>
      </c>
      <c r="L16" s="45"/>
      <c r="M16" s="26"/>
    </row>
    <row r="17" spans="2:13" ht="30.75" customHeight="1">
      <c r="B17" s="410"/>
      <c r="C17" s="36" t="s">
        <v>8</v>
      </c>
      <c r="D17" s="44">
        <v>1746</v>
      </c>
      <c r="E17" s="44">
        <v>2436</v>
      </c>
      <c r="F17" s="44">
        <v>2962</v>
      </c>
      <c r="G17" s="100">
        <v>3402</v>
      </c>
      <c r="H17" s="94">
        <v>3690</v>
      </c>
      <c r="I17" s="100">
        <v>3576</v>
      </c>
      <c r="J17" s="94">
        <v>3721</v>
      </c>
      <c r="K17" s="44">
        <v>3467</v>
      </c>
      <c r="L17" s="43"/>
      <c r="M17" s="26"/>
    </row>
    <row r="18" spans="2:13" ht="30.75" customHeight="1">
      <c r="B18" s="402" t="s">
        <v>42</v>
      </c>
      <c r="C18" s="42" t="s">
        <v>10</v>
      </c>
      <c r="D18" s="48">
        <v>341974</v>
      </c>
      <c r="E18" s="48">
        <v>272873</v>
      </c>
      <c r="F18" s="48">
        <v>146781</v>
      </c>
      <c r="G18" s="99">
        <v>114462</v>
      </c>
      <c r="H18" s="93">
        <v>133195</v>
      </c>
      <c r="I18" s="99">
        <v>94438</v>
      </c>
      <c r="J18" s="93">
        <v>80736</v>
      </c>
      <c r="K18" s="48">
        <v>67082</v>
      </c>
      <c r="L18" s="47"/>
      <c r="M18" s="26"/>
    </row>
    <row r="19" spans="2:13" ht="30.75" customHeight="1">
      <c r="B19" s="403"/>
      <c r="C19" s="39" t="s">
        <v>9</v>
      </c>
      <c r="D19" s="46">
        <v>1387401</v>
      </c>
      <c r="E19" s="46">
        <v>1416547</v>
      </c>
      <c r="F19" s="46">
        <v>897279</v>
      </c>
      <c r="G19" s="98">
        <v>786605</v>
      </c>
      <c r="H19" s="92">
        <v>1105525</v>
      </c>
      <c r="I19" s="98">
        <v>863238</v>
      </c>
      <c r="J19" s="92">
        <v>708082</v>
      </c>
      <c r="K19" s="46">
        <v>474402</v>
      </c>
      <c r="L19" s="45"/>
      <c r="M19" s="26"/>
    </row>
    <row r="20" spans="2:13" ht="30.75" customHeight="1">
      <c r="B20" s="404"/>
      <c r="C20" s="36" t="s">
        <v>8</v>
      </c>
      <c r="D20" s="44">
        <v>4057</v>
      </c>
      <c r="E20" s="44">
        <v>5191</v>
      </c>
      <c r="F20" s="44">
        <v>6113</v>
      </c>
      <c r="G20" s="100">
        <v>6872</v>
      </c>
      <c r="H20" s="94">
        <v>8300</v>
      </c>
      <c r="I20" s="100">
        <v>9141</v>
      </c>
      <c r="J20" s="94">
        <v>8770</v>
      </c>
      <c r="K20" s="44">
        <v>7072</v>
      </c>
      <c r="L20" s="43"/>
      <c r="M20" s="26"/>
    </row>
    <row r="21" spans="2:13" ht="30.75" customHeight="1">
      <c r="B21" s="411" t="s">
        <v>41</v>
      </c>
      <c r="C21" s="42" t="s">
        <v>10</v>
      </c>
      <c r="D21" s="48">
        <v>301804</v>
      </c>
      <c r="E21" s="48">
        <v>256350</v>
      </c>
      <c r="F21" s="48">
        <v>148115</v>
      </c>
      <c r="G21" s="99">
        <v>106103</v>
      </c>
      <c r="H21" s="93">
        <v>119581</v>
      </c>
      <c r="I21" s="99">
        <v>57548</v>
      </c>
      <c r="J21" s="93">
        <v>53107</v>
      </c>
      <c r="K21" s="48">
        <v>92908</v>
      </c>
      <c r="L21" s="47"/>
      <c r="M21" s="26"/>
    </row>
    <row r="22" spans="2:13" ht="30.75" customHeight="1">
      <c r="B22" s="403"/>
      <c r="C22" s="39" t="s">
        <v>9</v>
      </c>
      <c r="D22" s="46">
        <v>937690</v>
      </c>
      <c r="E22" s="46">
        <v>905373</v>
      </c>
      <c r="F22" s="46">
        <v>598305</v>
      </c>
      <c r="G22" s="98">
        <v>432591</v>
      </c>
      <c r="H22" s="92">
        <v>497614</v>
      </c>
      <c r="I22" s="98">
        <v>276164</v>
      </c>
      <c r="J22" s="92">
        <v>238826</v>
      </c>
      <c r="K22" s="46">
        <v>359838</v>
      </c>
      <c r="L22" s="45"/>
      <c r="M22" s="26"/>
    </row>
    <row r="23" spans="2:13" ht="30.75" customHeight="1">
      <c r="B23" s="404"/>
      <c r="C23" s="36" t="s">
        <v>8</v>
      </c>
      <c r="D23" s="44">
        <v>3107</v>
      </c>
      <c r="E23" s="44">
        <v>3532</v>
      </c>
      <c r="F23" s="44">
        <v>4039</v>
      </c>
      <c r="G23" s="100">
        <v>4077</v>
      </c>
      <c r="H23" s="94">
        <v>4161</v>
      </c>
      <c r="I23" s="100">
        <v>4799</v>
      </c>
      <c r="J23" s="94">
        <v>4497</v>
      </c>
      <c r="K23" s="44">
        <v>3873</v>
      </c>
      <c r="L23" s="43"/>
      <c r="M23" s="26"/>
    </row>
    <row r="24" spans="2:13" ht="30.75" customHeight="1">
      <c r="B24" s="402" t="s">
        <v>49</v>
      </c>
      <c r="C24" s="42" t="s">
        <v>10</v>
      </c>
      <c r="D24" s="48">
        <v>959827</v>
      </c>
      <c r="E24" s="48">
        <v>741066</v>
      </c>
      <c r="F24" s="48">
        <v>409855</v>
      </c>
      <c r="G24" s="99">
        <v>301104</v>
      </c>
      <c r="H24" s="93">
        <v>248030</v>
      </c>
      <c r="I24" s="99">
        <v>141303</v>
      </c>
      <c r="J24" s="93">
        <v>138191</v>
      </c>
      <c r="K24" s="48">
        <v>149354</v>
      </c>
      <c r="L24" s="47"/>
      <c r="M24" s="26"/>
    </row>
    <row r="25" spans="2:13" ht="30.75" customHeight="1">
      <c r="B25" s="403"/>
      <c r="C25" s="39" t="s">
        <v>9</v>
      </c>
      <c r="D25" s="46">
        <v>3076456</v>
      </c>
      <c r="E25" s="46">
        <v>2705575</v>
      </c>
      <c r="F25" s="46">
        <v>1664011</v>
      </c>
      <c r="G25" s="98">
        <v>1452293</v>
      </c>
      <c r="H25" s="92">
        <v>1424150</v>
      </c>
      <c r="I25" s="98">
        <v>843933</v>
      </c>
      <c r="J25" s="92">
        <v>931817</v>
      </c>
      <c r="K25" s="46">
        <v>909709</v>
      </c>
      <c r="L25" s="45"/>
      <c r="M25" s="26"/>
    </row>
    <row r="26" spans="2:13" ht="30.75" customHeight="1">
      <c r="B26" s="404"/>
      <c r="C26" s="36" t="s">
        <v>8</v>
      </c>
      <c r="D26" s="44">
        <v>3205</v>
      </c>
      <c r="E26" s="44">
        <v>3651</v>
      </c>
      <c r="F26" s="44">
        <v>4060</v>
      </c>
      <c r="G26" s="100">
        <v>4823</v>
      </c>
      <c r="H26" s="94">
        <v>5742</v>
      </c>
      <c r="I26" s="100">
        <v>5973</v>
      </c>
      <c r="J26" s="94">
        <v>6743</v>
      </c>
      <c r="K26" s="44">
        <v>6091</v>
      </c>
      <c r="L26" s="43"/>
      <c r="M26" s="26"/>
    </row>
    <row r="27" spans="2:13" ht="30.75" customHeight="1">
      <c r="B27" s="405" t="s">
        <v>40</v>
      </c>
      <c r="C27" s="42" t="s">
        <v>10</v>
      </c>
      <c r="D27" s="48">
        <v>33653</v>
      </c>
      <c r="E27" s="48">
        <v>19595</v>
      </c>
      <c r="F27" s="48">
        <v>12740</v>
      </c>
      <c r="G27" s="99">
        <v>32790</v>
      </c>
      <c r="H27" s="93">
        <v>28479</v>
      </c>
      <c r="I27" s="99">
        <v>26232</v>
      </c>
      <c r="J27" s="93">
        <v>23230</v>
      </c>
      <c r="K27" s="48">
        <v>17832</v>
      </c>
      <c r="L27" s="47"/>
      <c r="M27" s="26"/>
    </row>
    <row r="28" spans="2:13" ht="30.75" customHeight="1">
      <c r="B28" s="406"/>
      <c r="C28" s="39" t="s">
        <v>9</v>
      </c>
      <c r="D28" s="46">
        <v>140422</v>
      </c>
      <c r="E28" s="46">
        <v>98392</v>
      </c>
      <c r="F28" s="46">
        <v>80109</v>
      </c>
      <c r="G28" s="98">
        <v>232324</v>
      </c>
      <c r="H28" s="92">
        <v>221133</v>
      </c>
      <c r="I28" s="98">
        <v>229170</v>
      </c>
      <c r="J28" s="92">
        <v>223243</v>
      </c>
      <c r="K28" s="46">
        <v>171608</v>
      </c>
      <c r="L28" s="45"/>
      <c r="M28" s="26"/>
    </row>
    <row r="29" spans="2:13" ht="30.75" customHeight="1">
      <c r="B29" s="407"/>
      <c r="C29" s="36" t="s">
        <v>8</v>
      </c>
      <c r="D29" s="44">
        <v>4173</v>
      </c>
      <c r="E29" s="44">
        <v>5021</v>
      </c>
      <c r="F29" s="44">
        <v>6288</v>
      </c>
      <c r="G29" s="100">
        <v>7085</v>
      </c>
      <c r="H29" s="94">
        <v>7765</v>
      </c>
      <c r="I29" s="100">
        <v>8736</v>
      </c>
      <c r="J29" s="94">
        <v>9610</v>
      </c>
      <c r="K29" s="44">
        <v>9624</v>
      </c>
      <c r="L29" s="43"/>
      <c r="M29" s="26"/>
    </row>
    <row r="30" spans="2:13" ht="30.75" customHeight="1">
      <c r="B30" s="402" t="s">
        <v>12</v>
      </c>
      <c r="C30" s="42" t="s">
        <v>10</v>
      </c>
      <c r="D30" s="48">
        <v>480696</v>
      </c>
      <c r="E30" s="48">
        <v>388260</v>
      </c>
      <c r="F30" s="48">
        <v>253913</v>
      </c>
      <c r="G30" s="99">
        <v>145117</v>
      </c>
      <c r="H30" s="93">
        <v>155539</v>
      </c>
      <c r="I30" s="99">
        <v>87558</v>
      </c>
      <c r="J30" s="93">
        <v>51419</v>
      </c>
      <c r="K30" s="48">
        <v>65016</v>
      </c>
      <c r="L30" s="47"/>
      <c r="M30" s="26"/>
    </row>
    <row r="31" spans="2:13" ht="30.75" customHeight="1">
      <c r="B31" s="403"/>
      <c r="C31" s="39" t="s">
        <v>9</v>
      </c>
      <c r="D31" s="46">
        <v>2006914</v>
      </c>
      <c r="E31" s="46">
        <v>2002037</v>
      </c>
      <c r="F31" s="46">
        <v>1516817</v>
      </c>
      <c r="G31" s="98">
        <v>988959</v>
      </c>
      <c r="H31" s="92">
        <v>1204501</v>
      </c>
      <c r="I31" s="98">
        <v>742120</v>
      </c>
      <c r="J31" s="92">
        <v>446145</v>
      </c>
      <c r="K31" s="46">
        <v>401575</v>
      </c>
      <c r="L31" s="45"/>
      <c r="M31" s="26"/>
    </row>
    <row r="32" spans="2:13" ht="30.75" customHeight="1">
      <c r="B32" s="404"/>
      <c r="C32" s="36" t="s">
        <v>8</v>
      </c>
      <c r="D32" s="44">
        <v>4175</v>
      </c>
      <c r="E32" s="44">
        <v>5156</v>
      </c>
      <c r="F32" s="44">
        <v>5974</v>
      </c>
      <c r="G32" s="100">
        <v>6815</v>
      </c>
      <c r="H32" s="94">
        <v>7744</v>
      </c>
      <c r="I32" s="100">
        <v>8476</v>
      </c>
      <c r="J32" s="94">
        <v>8677</v>
      </c>
      <c r="K32" s="44">
        <v>6177</v>
      </c>
      <c r="L32" s="43"/>
      <c r="M32" s="26"/>
    </row>
    <row r="33" spans="2:13" ht="30.75" customHeight="1">
      <c r="B33" s="405" t="s">
        <v>39</v>
      </c>
      <c r="C33" s="42" t="s">
        <v>10</v>
      </c>
      <c r="D33" s="48">
        <v>689933</v>
      </c>
      <c r="E33" s="48">
        <v>476912</v>
      </c>
      <c r="F33" s="48">
        <v>260459</v>
      </c>
      <c r="G33" s="99">
        <v>179177</v>
      </c>
      <c r="H33" s="93">
        <v>167303</v>
      </c>
      <c r="I33" s="99">
        <v>98709</v>
      </c>
      <c r="J33" s="93">
        <v>66991</v>
      </c>
      <c r="K33" s="48">
        <v>67836</v>
      </c>
      <c r="L33" s="47"/>
      <c r="M33" s="26"/>
    </row>
    <row r="34" spans="2:13" ht="30.75" customHeight="1">
      <c r="B34" s="406"/>
      <c r="C34" s="39" t="s">
        <v>9</v>
      </c>
      <c r="D34" s="46">
        <v>2481233</v>
      </c>
      <c r="E34" s="46">
        <v>2230865</v>
      </c>
      <c r="F34" s="46">
        <v>1348388</v>
      </c>
      <c r="G34" s="98">
        <v>1041549</v>
      </c>
      <c r="H34" s="92">
        <v>1050954</v>
      </c>
      <c r="I34" s="98">
        <v>698108</v>
      </c>
      <c r="J34" s="92">
        <v>501174</v>
      </c>
      <c r="K34" s="46">
        <v>490433</v>
      </c>
      <c r="L34" s="45"/>
      <c r="M34" s="26"/>
    </row>
    <row r="35" spans="2:13" ht="30.75" customHeight="1">
      <c r="B35" s="407"/>
      <c r="C35" s="36" t="s">
        <v>8</v>
      </c>
      <c r="D35" s="44">
        <v>3596</v>
      </c>
      <c r="E35" s="44">
        <v>4678</v>
      </c>
      <c r="F35" s="44">
        <v>5177</v>
      </c>
      <c r="G35" s="100">
        <v>5813</v>
      </c>
      <c r="H35" s="94">
        <v>6282</v>
      </c>
      <c r="I35" s="100">
        <v>7072</v>
      </c>
      <c r="J35" s="94">
        <v>7481</v>
      </c>
      <c r="K35" s="44">
        <v>7230</v>
      </c>
      <c r="L35" s="43"/>
      <c r="M35" s="26"/>
    </row>
    <row r="36" spans="2:13" ht="30.75" customHeight="1">
      <c r="B36" s="402" t="s">
        <v>48</v>
      </c>
      <c r="C36" s="42" t="s">
        <v>10</v>
      </c>
      <c r="D36" s="41">
        <v>2317681</v>
      </c>
      <c r="E36" s="41">
        <v>1483279</v>
      </c>
      <c r="F36" s="41">
        <v>731507</v>
      </c>
      <c r="G36" s="101">
        <v>354783</v>
      </c>
      <c r="H36" s="95">
        <v>259573</v>
      </c>
      <c r="I36" s="101">
        <v>121051</v>
      </c>
      <c r="J36" s="95">
        <v>88730</v>
      </c>
      <c r="K36" s="41">
        <v>64044</v>
      </c>
      <c r="L36" s="40"/>
      <c r="M36" s="26"/>
    </row>
    <row r="37" spans="2:13" ht="30.75" customHeight="1">
      <c r="B37" s="403"/>
      <c r="C37" s="39" t="s">
        <v>9</v>
      </c>
      <c r="D37" s="38">
        <v>7095051</v>
      </c>
      <c r="E37" s="38">
        <v>5233470</v>
      </c>
      <c r="F37" s="38">
        <v>3130620</v>
      </c>
      <c r="G37" s="102">
        <v>1767195</v>
      </c>
      <c r="H37" s="96">
        <v>1555495</v>
      </c>
      <c r="I37" s="102">
        <v>750752</v>
      </c>
      <c r="J37" s="96">
        <v>573363</v>
      </c>
      <c r="K37" s="38">
        <v>383417</v>
      </c>
      <c r="L37" s="37"/>
      <c r="M37" s="26"/>
    </row>
    <row r="38" spans="2:13" ht="30.75" customHeight="1">
      <c r="B38" s="404"/>
      <c r="C38" s="36" t="s">
        <v>8</v>
      </c>
      <c r="D38" s="35">
        <v>3061</v>
      </c>
      <c r="E38" s="35">
        <v>3528</v>
      </c>
      <c r="F38" s="35">
        <v>4280</v>
      </c>
      <c r="G38" s="103">
        <v>4981</v>
      </c>
      <c r="H38" s="97">
        <v>5993</v>
      </c>
      <c r="I38" s="103">
        <v>6202</v>
      </c>
      <c r="J38" s="97">
        <v>6462</v>
      </c>
      <c r="K38" s="35">
        <v>5987</v>
      </c>
      <c r="L38" s="34"/>
      <c r="M38" s="26"/>
    </row>
    <row r="39" spans="2:13" ht="30.75" customHeight="1">
      <c r="B39" s="402" t="s">
        <v>38</v>
      </c>
      <c r="C39" s="42" t="s">
        <v>10</v>
      </c>
      <c r="D39" s="41">
        <v>173264</v>
      </c>
      <c r="E39" s="41">
        <v>137810</v>
      </c>
      <c r="F39" s="41">
        <v>78206</v>
      </c>
      <c r="G39" s="101">
        <v>70087</v>
      </c>
      <c r="H39" s="95">
        <v>70969</v>
      </c>
      <c r="I39" s="101">
        <v>49654</v>
      </c>
      <c r="J39" s="95">
        <v>49501</v>
      </c>
      <c r="K39" s="41">
        <v>39151</v>
      </c>
      <c r="L39" s="40"/>
      <c r="M39" s="26"/>
    </row>
    <row r="40" spans="2:13" ht="30.75" customHeight="1">
      <c r="B40" s="403"/>
      <c r="C40" s="39" t="s">
        <v>9</v>
      </c>
      <c r="D40" s="38">
        <v>415400</v>
      </c>
      <c r="E40" s="38">
        <v>404977</v>
      </c>
      <c r="F40" s="38">
        <v>287952</v>
      </c>
      <c r="G40" s="102">
        <v>304061</v>
      </c>
      <c r="H40" s="96">
        <v>331563</v>
      </c>
      <c r="I40" s="102">
        <v>291607</v>
      </c>
      <c r="J40" s="96">
        <v>322380</v>
      </c>
      <c r="K40" s="38">
        <v>252143</v>
      </c>
      <c r="L40" s="37"/>
      <c r="M40" s="26"/>
    </row>
    <row r="41" spans="2:13" ht="30.75" customHeight="1" thickBot="1">
      <c r="B41" s="403"/>
      <c r="C41" s="36" t="s">
        <v>8</v>
      </c>
      <c r="D41" s="35">
        <v>2397</v>
      </c>
      <c r="E41" s="35">
        <v>2939</v>
      </c>
      <c r="F41" s="35">
        <v>3682</v>
      </c>
      <c r="G41" s="103">
        <v>4338</v>
      </c>
      <c r="H41" s="97">
        <v>4672</v>
      </c>
      <c r="I41" s="103">
        <v>5873</v>
      </c>
      <c r="J41" s="97">
        <v>6513</v>
      </c>
      <c r="K41" s="35">
        <v>6440</v>
      </c>
      <c r="L41" s="34"/>
      <c r="M41" s="26"/>
    </row>
    <row r="42" spans="2:13" ht="30.75" customHeight="1">
      <c r="B42" s="412" t="s">
        <v>37</v>
      </c>
      <c r="C42" s="108" t="s">
        <v>10</v>
      </c>
      <c r="D42" s="41">
        <v>2498004</v>
      </c>
      <c r="E42" s="41">
        <v>1527416</v>
      </c>
      <c r="F42" s="41">
        <v>724023</v>
      </c>
      <c r="G42" s="101">
        <v>455741</v>
      </c>
      <c r="H42" s="95">
        <v>308967</v>
      </c>
      <c r="I42" s="101">
        <v>178486</v>
      </c>
      <c r="J42" s="95">
        <v>148499</v>
      </c>
      <c r="K42" s="41">
        <v>218243</v>
      </c>
      <c r="L42" s="40"/>
      <c r="M42" s="26"/>
    </row>
    <row r="43" spans="2:13" ht="30.75" customHeight="1" thickBot="1">
      <c r="B43" s="413"/>
      <c r="C43" s="109" t="s">
        <v>9</v>
      </c>
      <c r="D43" s="38">
        <v>6412304</v>
      </c>
      <c r="E43" s="38">
        <v>4792466</v>
      </c>
      <c r="F43" s="38">
        <v>2676118</v>
      </c>
      <c r="G43" s="102">
        <v>1949701</v>
      </c>
      <c r="H43" s="96">
        <v>1516069</v>
      </c>
      <c r="I43" s="102">
        <v>957119</v>
      </c>
      <c r="J43" s="96">
        <v>857874</v>
      </c>
      <c r="K43" s="38">
        <v>984749</v>
      </c>
      <c r="L43" s="37"/>
      <c r="M43" s="26"/>
    </row>
    <row r="44" spans="2:13" ht="30.75" customHeight="1" thickBot="1">
      <c r="B44" s="414"/>
      <c r="C44" s="104" t="s">
        <v>8</v>
      </c>
      <c r="D44" s="105">
        <v>2567</v>
      </c>
      <c r="E44" s="105">
        <v>3138</v>
      </c>
      <c r="F44" s="105">
        <v>3696</v>
      </c>
      <c r="G44" s="106">
        <v>4278</v>
      </c>
      <c r="H44" s="107">
        <v>4907</v>
      </c>
      <c r="I44" s="106">
        <v>5362</v>
      </c>
      <c r="J44" s="97">
        <v>5777</v>
      </c>
      <c r="K44" s="35">
        <v>4512</v>
      </c>
      <c r="L44" s="34"/>
      <c r="M44" s="26"/>
    </row>
    <row r="45" spans="2:13" ht="30.75" customHeight="1">
      <c r="B45" s="403" t="s">
        <v>47</v>
      </c>
      <c r="C45" s="39" t="s">
        <v>10</v>
      </c>
      <c r="D45" s="38">
        <v>132916</v>
      </c>
      <c r="E45" s="38">
        <v>95350</v>
      </c>
      <c r="F45" s="38">
        <v>75776</v>
      </c>
      <c r="G45" s="38">
        <v>51545</v>
      </c>
      <c r="H45" s="38">
        <v>38248</v>
      </c>
      <c r="I45" s="38">
        <v>27396</v>
      </c>
      <c r="J45" s="41">
        <v>41504</v>
      </c>
      <c r="K45" s="41">
        <v>77866</v>
      </c>
      <c r="L45" s="40"/>
      <c r="M45" s="26"/>
    </row>
    <row r="46" spans="2:13" ht="30.75" customHeight="1">
      <c r="B46" s="403"/>
      <c r="C46" s="39" t="s">
        <v>9</v>
      </c>
      <c r="D46" s="38">
        <v>353352</v>
      </c>
      <c r="E46" s="38">
        <v>284815</v>
      </c>
      <c r="F46" s="38">
        <v>207745</v>
      </c>
      <c r="G46" s="38">
        <v>163474</v>
      </c>
      <c r="H46" s="38">
        <v>144949</v>
      </c>
      <c r="I46" s="38">
        <v>96946</v>
      </c>
      <c r="J46" s="38">
        <v>143784</v>
      </c>
      <c r="K46" s="38">
        <v>216318</v>
      </c>
      <c r="L46" s="37"/>
      <c r="M46" s="26"/>
    </row>
    <row r="47" spans="2:13" ht="30.75" customHeight="1">
      <c r="B47" s="404"/>
      <c r="C47" s="36" t="s">
        <v>8</v>
      </c>
      <c r="D47" s="35">
        <v>2658</v>
      </c>
      <c r="E47" s="35">
        <v>2987</v>
      </c>
      <c r="F47" s="35">
        <v>2742</v>
      </c>
      <c r="G47" s="35">
        <v>3171</v>
      </c>
      <c r="H47" s="35">
        <v>3790</v>
      </c>
      <c r="I47" s="35">
        <v>3539</v>
      </c>
      <c r="J47" s="35">
        <v>3464</v>
      </c>
      <c r="K47" s="35">
        <v>2778</v>
      </c>
      <c r="L47" s="34"/>
      <c r="M47" s="26"/>
    </row>
    <row r="48" spans="2:13" ht="30.75" customHeight="1">
      <c r="B48" s="397" t="s">
        <v>11</v>
      </c>
      <c r="C48" s="33" t="s">
        <v>10</v>
      </c>
      <c r="D48" s="31"/>
      <c r="E48" s="31"/>
      <c r="F48" s="31"/>
      <c r="G48" s="31"/>
      <c r="H48" s="31"/>
      <c r="I48" s="31"/>
      <c r="J48" s="31"/>
      <c r="K48" s="31"/>
      <c r="L48" s="30"/>
      <c r="M48" s="26"/>
    </row>
    <row r="49" spans="2:13" ht="30.75" customHeight="1">
      <c r="B49" s="398"/>
      <c r="C49" s="32" t="s">
        <v>9</v>
      </c>
      <c r="D49" s="31"/>
      <c r="E49" s="31"/>
      <c r="F49" s="31"/>
      <c r="G49" s="31"/>
      <c r="H49" s="31"/>
      <c r="I49" s="31"/>
      <c r="J49" s="31"/>
      <c r="K49" s="31"/>
      <c r="L49" s="30"/>
      <c r="M49" s="26"/>
    </row>
    <row r="50" spans="2:13" ht="30.75" customHeight="1" thickBot="1">
      <c r="B50" s="399"/>
      <c r="C50" s="29" t="s">
        <v>8</v>
      </c>
      <c r="D50" s="28"/>
      <c r="E50" s="28"/>
      <c r="F50" s="28"/>
      <c r="G50" s="28"/>
      <c r="H50" s="28"/>
      <c r="I50" s="28"/>
      <c r="J50" s="28"/>
      <c r="K50" s="28"/>
      <c r="L50" s="27"/>
      <c r="M50" s="26"/>
    </row>
    <row r="51" spans="2:13" ht="5.25" customHeight="1">
      <c r="B51" s="26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</row>
  </sheetData>
  <mergeCells count="26">
    <mergeCell ref="B1:L1"/>
    <mergeCell ref="F4:F5"/>
    <mergeCell ref="G4:G5"/>
    <mergeCell ref="H4:H5"/>
    <mergeCell ref="I4:I5"/>
    <mergeCell ref="D4:D5"/>
    <mergeCell ref="E4:E5"/>
    <mergeCell ref="K4:K5"/>
    <mergeCell ref="L4:L5"/>
    <mergeCell ref="B4:C5"/>
    <mergeCell ref="B48:B50"/>
    <mergeCell ref="J4:J5"/>
    <mergeCell ref="B24:B26"/>
    <mergeCell ref="B27:B29"/>
    <mergeCell ref="B9:B11"/>
    <mergeCell ref="B12:B14"/>
    <mergeCell ref="B15:B17"/>
    <mergeCell ref="B21:B23"/>
    <mergeCell ref="B6:B8"/>
    <mergeCell ref="B18:B20"/>
    <mergeCell ref="B36:B38"/>
    <mergeCell ref="B39:B41"/>
    <mergeCell ref="B42:B44"/>
    <mergeCell ref="B45:B47"/>
    <mergeCell ref="B30:B32"/>
    <mergeCell ref="B33:B35"/>
  </mergeCells>
  <phoneticPr fontId="30"/>
  <printOptions horizontalCentered="1"/>
  <pageMargins left="0.39370078740157483" right="0.39370078740157483" top="0.51181102362204722" bottom="0.39370078740157483" header="0" footer="0"/>
  <pageSetup paperSize="9" scale="49" orientation="portrait" horizontalDpi="96" verticalDpi="96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M51"/>
  <sheetViews>
    <sheetView showOutlineSymbols="0" topLeftCell="A37" zoomScale="70" zoomScaleNormal="70" workbookViewId="0">
      <selection activeCell="L2" sqref="L2"/>
    </sheetView>
  </sheetViews>
  <sheetFormatPr defaultColWidth="12" defaultRowHeight="15"/>
  <cols>
    <col min="1" max="1" width="1" style="26" customWidth="1"/>
    <col min="2" max="2" width="7.25" style="25" customWidth="1"/>
    <col min="3" max="3" width="18" style="25" customWidth="1"/>
    <col min="4" max="12" width="14.375" style="25" customWidth="1"/>
    <col min="13" max="13" width="0.625" style="25" customWidth="1"/>
    <col min="14" max="16384" width="12" style="25"/>
  </cols>
  <sheetData>
    <row r="1" spans="2:13" ht="30.75">
      <c r="B1" s="415" t="s">
        <v>50</v>
      </c>
      <c r="C1" s="415"/>
      <c r="D1" s="415"/>
      <c r="E1" s="415"/>
      <c r="F1" s="415"/>
      <c r="G1" s="415"/>
      <c r="H1" s="415"/>
      <c r="I1" s="415"/>
      <c r="J1" s="415"/>
      <c r="K1" s="415"/>
      <c r="L1" s="415"/>
      <c r="M1" s="49"/>
    </row>
    <row r="2" spans="2:13" ht="24.75" customHeight="1">
      <c r="L2" s="238" t="s">
        <v>119</v>
      </c>
    </row>
    <row r="3" spans="2:13" ht="24.75" customHeight="1" thickBot="1">
      <c r="B3" s="26"/>
      <c r="L3" s="50" t="s">
        <v>7</v>
      </c>
      <c r="M3" s="49"/>
    </row>
    <row r="4" spans="2:13" ht="22.5" customHeight="1">
      <c r="B4" s="426" t="s">
        <v>46</v>
      </c>
      <c r="C4" s="427"/>
      <c r="D4" s="422" t="s">
        <v>22</v>
      </c>
      <c r="E4" s="422" t="s">
        <v>21</v>
      </c>
      <c r="F4" s="416" t="s">
        <v>20</v>
      </c>
      <c r="G4" s="418" t="s">
        <v>19</v>
      </c>
      <c r="H4" s="420" t="s">
        <v>18</v>
      </c>
      <c r="I4" s="418" t="s">
        <v>17</v>
      </c>
      <c r="J4" s="400" t="s">
        <v>16</v>
      </c>
      <c r="K4" s="422" t="s">
        <v>15</v>
      </c>
      <c r="L4" s="424" t="s">
        <v>14</v>
      </c>
      <c r="M4" s="26"/>
    </row>
    <row r="5" spans="2:13" ht="22.5" customHeight="1">
      <c r="B5" s="428"/>
      <c r="C5" s="429"/>
      <c r="D5" s="423"/>
      <c r="E5" s="423"/>
      <c r="F5" s="417"/>
      <c r="G5" s="419"/>
      <c r="H5" s="421"/>
      <c r="I5" s="419"/>
      <c r="J5" s="401"/>
      <c r="K5" s="423"/>
      <c r="L5" s="425"/>
      <c r="M5" s="26"/>
    </row>
    <row r="6" spans="2:13" ht="30.75" customHeight="1">
      <c r="B6" s="402" t="s">
        <v>13</v>
      </c>
      <c r="C6" s="42" t="s">
        <v>10</v>
      </c>
      <c r="D6" s="46">
        <v>928840</v>
      </c>
      <c r="E6" s="46">
        <v>800460</v>
      </c>
      <c r="F6" s="46">
        <v>524074</v>
      </c>
      <c r="G6" s="98">
        <v>489879</v>
      </c>
      <c r="H6" s="92">
        <v>422113</v>
      </c>
      <c r="I6" s="98">
        <v>258883</v>
      </c>
      <c r="J6" s="92">
        <v>198906</v>
      </c>
      <c r="K6" s="46">
        <v>293008</v>
      </c>
      <c r="L6" s="45">
        <v>3916163</v>
      </c>
      <c r="M6" s="26"/>
    </row>
    <row r="7" spans="2:13" ht="30.75" customHeight="1">
      <c r="B7" s="403"/>
      <c r="C7" s="39" t="s">
        <v>9</v>
      </c>
      <c r="D7" s="46">
        <v>3278142</v>
      </c>
      <c r="E7" s="46">
        <v>3422715</v>
      </c>
      <c r="F7" s="46">
        <v>2372804</v>
      </c>
      <c r="G7" s="98">
        <v>2407050</v>
      </c>
      <c r="H7" s="92">
        <v>2192801</v>
      </c>
      <c r="I7" s="98">
        <v>1353824</v>
      </c>
      <c r="J7" s="92">
        <v>1149072</v>
      </c>
      <c r="K7" s="46">
        <v>1469291</v>
      </c>
      <c r="L7" s="45">
        <v>17645700</v>
      </c>
      <c r="M7" s="26"/>
    </row>
    <row r="8" spans="2:13" ht="30.75" customHeight="1">
      <c r="B8" s="404"/>
      <c r="C8" s="36" t="s">
        <v>8</v>
      </c>
      <c r="D8" s="46">
        <v>3529</v>
      </c>
      <c r="E8" s="46">
        <v>4276</v>
      </c>
      <c r="F8" s="46">
        <v>4528</v>
      </c>
      <c r="G8" s="98">
        <v>4914</v>
      </c>
      <c r="H8" s="92">
        <v>5195</v>
      </c>
      <c r="I8" s="98">
        <v>5229</v>
      </c>
      <c r="J8" s="92">
        <v>5777</v>
      </c>
      <c r="K8" s="46">
        <v>5015</v>
      </c>
      <c r="L8" s="45">
        <v>4506</v>
      </c>
      <c r="M8" s="26"/>
    </row>
    <row r="9" spans="2:13" ht="30.75" customHeight="1">
      <c r="B9" s="402" t="s">
        <v>45</v>
      </c>
      <c r="C9" s="42" t="s">
        <v>10</v>
      </c>
      <c r="D9" s="48">
        <v>2267601</v>
      </c>
      <c r="E9" s="48">
        <v>2193476</v>
      </c>
      <c r="F9" s="48">
        <v>1219905</v>
      </c>
      <c r="G9" s="99">
        <v>1009423</v>
      </c>
      <c r="H9" s="93">
        <v>1129812</v>
      </c>
      <c r="I9" s="99">
        <v>752509</v>
      </c>
      <c r="J9" s="93">
        <v>565098</v>
      </c>
      <c r="K9" s="48">
        <v>657465</v>
      </c>
      <c r="L9" s="47">
        <v>9795289</v>
      </c>
      <c r="M9" s="26"/>
    </row>
    <row r="10" spans="2:13" ht="30.75" customHeight="1">
      <c r="B10" s="403"/>
      <c r="C10" s="39" t="s">
        <v>9</v>
      </c>
      <c r="D10" s="46">
        <v>7485080</v>
      </c>
      <c r="E10" s="46">
        <v>8875388</v>
      </c>
      <c r="F10" s="46">
        <v>5442451</v>
      </c>
      <c r="G10" s="98">
        <v>5144354</v>
      </c>
      <c r="H10" s="92">
        <v>6860743</v>
      </c>
      <c r="I10" s="98">
        <v>4856554</v>
      </c>
      <c r="J10" s="92">
        <v>3956284</v>
      </c>
      <c r="K10" s="46">
        <v>3981960</v>
      </c>
      <c r="L10" s="45">
        <v>46602814</v>
      </c>
      <c r="M10" s="26"/>
    </row>
    <row r="11" spans="2:13" ht="30.75" customHeight="1">
      <c r="B11" s="404"/>
      <c r="C11" s="36" t="s">
        <v>8</v>
      </c>
      <c r="D11" s="44">
        <v>3301</v>
      </c>
      <c r="E11" s="44">
        <v>4046</v>
      </c>
      <c r="F11" s="44">
        <v>4461</v>
      </c>
      <c r="G11" s="100">
        <v>5096</v>
      </c>
      <c r="H11" s="94">
        <v>6072</v>
      </c>
      <c r="I11" s="100">
        <v>6454</v>
      </c>
      <c r="J11" s="94">
        <v>7001</v>
      </c>
      <c r="K11" s="44">
        <v>6057</v>
      </c>
      <c r="L11" s="43">
        <v>4758</v>
      </c>
      <c r="M11" s="26"/>
    </row>
    <row r="12" spans="2:13" ht="30.75" customHeight="1">
      <c r="B12" s="402" t="s">
        <v>44</v>
      </c>
      <c r="C12" s="42" t="s">
        <v>10</v>
      </c>
      <c r="D12" s="48">
        <v>2654674</v>
      </c>
      <c r="E12" s="48">
        <v>1960876</v>
      </c>
      <c r="F12" s="48">
        <v>1132310</v>
      </c>
      <c r="G12" s="99">
        <v>750244</v>
      </c>
      <c r="H12" s="93">
        <v>613698</v>
      </c>
      <c r="I12" s="99">
        <v>416827</v>
      </c>
      <c r="J12" s="93">
        <v>309854</v>
      </c>
      <c r="K12" s="48">
        <v>439810</v>
      </c>
      <c r="L12" s="47">
        <v>8278293</v>
      </c>
      <c r="M12" s="26"/>
    </row>
    <row r="13" spans="2:13" ht="30.75" customHeight="1">
      <c r="B13" s="403"/>
      <c r="C13" s="39" t="s">
        <v>9</v>
      </c>
      <c r="D13" s="46">
        <v>6460671</v>
      </c>
      <c r="E13" s="46">
        <v>6251891</v>
      </c>
      <c r="F13" s="46">
        <v>4396535</v>
      </c>
      <c r="G13" s="98">
        <v>3433279</v>
      </c>
      <c r="H13" s="92">
        <v>3091684</v>
      </c>
      <c r="I13" s="98">
        <v>2244430</v>
      </c>
      <c r="J13" s="92">
        <v>1822985</v>
      </c>
      <c r="K13" s="46">
        <v>2099264</v>
      </c>
      <c r="L13" s="45">
        <v>29800737</v>
      </c>
      <c r="M13" s="26"/>
    </row>
    <row r="14" spans="2:13" ht="30.75" customHeight="1">
      <c r="B14" s="404"/>
      <c r="C14" s="36" t="s">
        <v>8</v>
      </c>
      <c r="D14" s="44">
        <v>2434</v>
      </c>
      <c r="E14" s="44">
        <v>3188</v>
      </c>
      <c r="F14" s="44">
        <v>3883</v>
      </c>
      <c r="G14" s="100">
        <v>4576</v>
      </c>
      <c r="H14" s="94">
        <v>5038</v>
      </c>
      <c r="I14" s="100">
        <v>5385</v>
      </c>
      <c r="J14" s="94">
        <v>5883</v>
      </c>
      <c r="K14" s="44">
        <v>4773</v>
      </c>
      <c r="L14" s="43">
        <v>3600</v>
      </c>
      <c r="M14" s="26"/>
    </row>
    <row r="15" spans="2:13" ht="30.75" customHeight="1">
      <c r="B15" s="408" t="s">
        <v>43</v>
      </c>
      <c r="C15" s="42" t="s">
        <v>10</v>
      </c>
      <c r="D15" s="48">
        <v>975677</v>
      </c>
      <c r="E15" s="48">
        <v>439201</v>
      </c>
      <c r="F15" s="48">
        <v>207088</v>
      </c>
      <c r="G15" s="99">
        <v>110207</v>
      </c>
      <c r="H15" s="93">
        <v>72149</v>
      </c>
      <c r="I15" s="99">
        <v>58118</v>
      </c>
      <c r="J15" s="93">
        <v>40336</v>
      </c>
      <c r="K15" s="48">
        <v>50570</v>
      </c>
      <c r="L15" s="47">
        <v>1953346</v>
      </c>
      <c r="M15" s="26"/>
    </row>
    <row r="16" spans="2:13" ht="30.75" customHeight="1">
      <c r="B16" s="409"/>
      <c r="C16" s="39" t="s">
        <v>9</v>
      </c>
      <c r="D16" s="46">
        <v>1666583</v>
      </c>
      <c r="E16" s="46">
        <v>1068047</v>
      </c>
      <c r="F16" s="46">
        <v>573934</v>
      </c>
      <c r="G16" s="98">
        <v>375232</v>
      </c>
      <c r="H16" s="92">
        <v>283862</v>
      </c>
      <c r="I16" s="98">
        <v>232310</v>
      </c>
      <c r="J16" s="92">
        <v>165351</v>
      </c>
      <c r="K16" s="46">
        <v>185717</v>
      </c>
      <c r="L16" s="45">
        <v>4551036</v>
      </c>
      <c r="M16" s="26"/>
    </row>
    <row r="17" spans="2:13" ht="30.75" customHeight="1">
      <c r="B17" s="410"/>
      <c r="C17" s="36" t="s">
        <v>8</v>
      </c>
      <c r="D17" s="44">
        <v>1708</v>
      </c>
      <c r="E17" s="44">
        <v>2432</v>
      </c>
      <c r="F17" s="44">
        <v>2771</v>
      </c>
      <c r="G17" s="100">
        <v>3405</v>
      </c>
      <c r="H17" s="94">
        <v>3934</v>
      </c>
      <c r="I17" s="100">
        <v>3997</v>
      </c>
      <c r="J17" s="94">
        <v>4099</v>
      </c>
      <c r="K17" s="44">
        <v>3672</v>
      </c>
      <c r="L17" s="43">
        <v>2330</v>
      </c>
      <c r="M17" s="26"/>
    </row>
    <row r="18" spans="2:13" ht="30.75" customHeight="1">
      <c r="B18" s="402" t="s">
        <v>42</v>
      </c>
      <c r="C18" s="42" t="s">
        <v>10</v>
      </c>
      <c r="D18" s="48">
        <v>345961</v>
      </c>
      <c r="E18" s="48">
        <v>318070</v>
      </c>
      <c r="F18" s="48">
        <v>166951</v>
      </c>
      <c r="G18" s="99">
        <v>125571</v>
      </c>
      <c r="H18" s="93">
        <v>146621</v>
      </c>
      <c r="I18" s="99">
        <v>106386</v>
      </c>
      <c r="J18" s="93">
        <v>76284</v>
      </c>
      <c r="K18" s="48">
        <v>72362</v>
      </c>
      <c r="L18" s="47">
        <v>1358206</v>
      </c>
      <c r="M18" s="26"/>
    </row>
    <row r="19" spans="2:13" ht="30.75" customHeight="1">
      <c r="B19" s="403"/>
      <c r="C19" s="39" t="s">
        <v>9</v>
      </c>
      <c r="D19" s="46">
        <v>1490670</v>
      </c>
      <c r="E19" s="46">
        <v>1695212</v>
      </c>
      <c r="F19" s="46">
        <v>968882</v>
      </c>
      <c r="G19" s="98">
        <v>870673</v>
      </c>
      <c r="H19" s="92">
        <v>1227159</v>
      </c>
      <c r="I19" s="98">
        <v>968660</v>
      </c>
      <c r="J19" s="92">
        <v>669214</v>
      </c>
      <c r="K19" s="46">
        <v>488412</v>
      </c>
      <c r="L19" s="45">
        <v>8378882</v>
      </c>
      <c r="M19" s="26"/>
    </row>
    <row r="20" spans="2:13" ht="30.75" customHeight="1">
      <c r="B20" s="404"/>
      <c r="C20" s="36" t="s">
        <v>8</v>
      </c>
      <c r="D20" s="44">
        <v>4309</v>
      </c>
      <c r="E20" s="44">
        <v>5330</v>
      </c>
      <c r="F20" s="44">
        <v>5803</v>
      </c>
      <c r="G20" s="100">
        <v>6934</v>
      </c>
      <c r="H20" s="94">
        <v>8370</v>
      </c>
      <c r="I20" s="100">
        <v>9105</v>
      </c>
      <c r="J20" s="94">
        <v>8773</v>
      </c>
      <c r="K20" s="44">
        <v>6750</v>
      </c>
      <c r="L20" s="43">
        <v>6169</v>
      </c>
      <c r="M20" s="26"/>
    </row>
    <row r="21" spans="2:13" ht="30.75" customHeight="1">
      <c r="B21" s="411" t="s">
        <v>41</v>
      </c>
      <c r="C21" s="42" t="s">
        <v>10</v>
      </c>
      <c r="D21" s="48">
        <v>308306</v>
      </c>
      <c r="E21" s="48">
        <v>236567</v>
      </c>
      <c r="F21" s="48">
        <v>160801</v>
      </c>
      <c r="G21" s="99">
        <v>103249</v>
      </c>
      <c r="H21" s="93">
        <v>111695</v>
      </c>
      <c r="I21" s="99">
        <v>78242</v>
      </c>
      <c r="J21" s="93">
        <v>55378</v>
      </c>
      <c r="K21" s="48">
        <v>94687</v>
      </c>
      <c r="L21" s="47">
        <v>1148925</v>
      </c>
      <c r="M21" s="26"/>
    </row>
    <row r="22" spans="2:13" ht="30.75" customHeight="1">
      <c r="B22" s="403"/>
      <c r="C22" s="39" t="s">
        <v>9</v>
      </c>
      <c r="D22" s="46">
        <v>937612</v>
      </c>
      <c r="E22" s="46">
        <v>966204</v>
      </c>
      <c r="F22" s="46">
        <v>680807</v>
      </c>
      <c r="G22" s="98">
        <v>482260</v>
      </c>
      <c r="H22" s="92">
        <v>505800</v>
      </c>
      <c r="I22" s="98">
        <v>319684</v>
      </c>
      <c r="J22" s="92">
        <v>295728</v>
      </c>
      <c r="K22" s="46">
        <v>480813</v>
      </c>
      <c r="L22" s="45">
        <v>4668909</v>
      </c>
      <c r="M22" s="26"/>
    </row>
    <row r="23" spans="2:13" ht="30.75" customHeight="1">
      <c r="B23" s="404"/>
      <c r="C23" s="36" t="s">
        <v>8</v>
      </c>
      <c r="D23" s="44">
        <v>3041</v>
      </c>
      <c r="E23" s="44">
        <v>4084</v>
      </c>
      <c r="F23" s="44">
        <v>4234</v>
      </c>
      <c r="G23" s="100">
        <v>4671</v>
      </c>
      <c r="H23" s="94">
        <v>4528</v>
      </c>
      <c r="I23" s="100">
        <v>4086</v>
      </c>
      <c r="J23" s="94">
        <v>5340</v>
      </c>
      <c r="K23" s="44">
        <v>5078</v>
      </c>
      <c r="L23" s="43">
        <v>4064</v>
      </c>
      <c r="M23" s="26"/>
    </row>
    <row r="24" spans="2:13" ht="30.75" customHeight="1">
      <c r="B24" s="402" t="s">
        <v>49</v>
      </c>
      <c r="C24" s="42" t="s">
        <v>10</v>
      </c>
      <c r="D24" s="48">
        <v>960300</v>
      </c>
      <c r="E24" s="48">
        <v>739766</v>
      </c>
      <c r="F24" s="48">
        <v>387635</v>
      </c>
      <c r="G24" s="99">
        <v>260760</v>
      </c>
      <c r="H24" s="93">
        <v>235372</v>
      </c>
      <c r="I24" s="99">
        <v>140200</v>
      </c>
      <c r="J24" s="93">
        <v>125989</v>
      </c>
      <c r="K24" s="48">
        <v>133512</v>
      </c>
      <c r="L24" s="47">
        <v>2983534</v>
      </c>
      <c r="M24" s="26"/>
    </row>
    <row r="25" spans="2:13" ht="30.75" customHeight="1">
      <c r="B25" s="403"/>
      <c r="C25" s="39" t="s">
        <v>9</v>
      </c>
      <c r="D25" s="46">
        <v>3000522</v>
      </c>
      <c r="E25" s="46">
        <v>2653839</v>
      </c>
      <c r="F25" s="46">
        <v>1562315</v>
      </c>
      <c r="G25" s="98">
        <v>1236990</v>
      </c>
      <c r="H25" s="92">
        <v>1372804</v>
      </c>
      <c r="I25" s="98">
        <v>816230</v>
      </c>
      <c r="J25" s="92">
        <v>873170</v>
      </c>
      <c r="K25" s="46">
        <v>830941</v>
      </c>
      <c r="L25" s="45">
        <v>12346811</v>
      </c>
      <c r="M25" s="26"/>
    </row>
    <row r="26" spans="2:13" ht="30.75" customHeight="1">
      <c r="B26" s="404"/>
      <c r="C26" s="36" t="s">
        <v>8</v>
      </c>
      <c r="D26" s="44">
        <v>3125</v>
      </c>
      <c r="E26" s="44">
        <v>3587</v>
      </c>
      <c r="F26" s="44">
        <v>4030</v>
      </c>
      <c r="G26" s="100">
        <v>4744</v>
      </c>
      <c r="H26" s="94">
        <v>5832</v>
      </c>
      <c r="I26" s="100">
        <v>5822</v>
      </c>
      <c r="J26" s="94">
        <v>6931</v>
      </c>
      <c r="K26" s="44">
        <v>6224</v>
      </c>
      <c r="L26" s="43">
        <v>4138</v>
      </c>
      <c r="M26" s="26"/>
    </row>
    <row r="27" spans="2:13" ht="30.75" customHeight="1">
      <c r="B27" s="405" t="s">
        <v>40</v>
      </c>
      <c r="C27" s="42" t="s">
        <v>10</v>
      </c>
      <c r="D27" s="48">
        <v>30923</v>
      </c>
      <c r="E27" s="48">
        <v>27348</v>
      </c>
      <c r="F27" s="48">
        <v>18028</v>
      </c>
      <c r="G27" s="99">
        <v>27557</v>
      </c>
      <c r="H27" s="93">
        <v>31162</v>
      </c>
      <c r="I27" s="99">
        <v>26427</v>
      </c>
      <c r="J27" s="93">
        <v>25052</v>
      </c>
      <c r="K27" s="48">
        <v>22239</v>
      </c>
      <c r="L27" s="47">
        <v>208736</v>
      </c>
      <c r="M27" s="26"/>
    </row>
    <row r="28" spans="2:13" ht="30.75" customHeight="1">
      <c r="B28" s="406"/>
      <c r="C28" s="39" t="s">
        <v>9</v>
      </c>
      <c r="D28" s="46">
        <v>130924</v>
      </c>
      <c r="E28" s="46">
        <v>136563</v>
      </c>
      <c r="F28" s="46">
        <v>101198</v>
      </c>
      <c r="G28" s="98">
        <v>186568</v>
      </c>
      <c r="H28" s="92">
        <v>242402</v>
      </c>
      <c r="I28" s="98">
        <v>221567</v>
      </c>
      <c r="J28" s="92">
        <v>233100</v>
      </c>
      <c r="K28" s="46">
        <v>199353</v>
      </c>
      <c r="L28" s="45">
        <v>1451675</v>
      </c>
      <c r="M28" s="26"/>
    </row>
    <row r="29" spans="2:13" ht="30.75" customHeight="1">
      <c r="B29" s="407"/>
      <c r="C29" s="36" t="s">
        <v>8</v>
      </c>
      <c r="D29" s="44">
        <v>4234</v>
      </c>
      <c r="E29" s="44">
        <v>4994</v>
      </c>
      <c r="F29" s="44">
        <v>5613</v>
      </c>
      <c r="G29" s="100">
        <v>6770</v>
      </c>
      <c r="H29" s="94">
        <v>7779</v>
      </c>
      <c r="I29" s="100">
        <v>8384</v>
      </c>
      <c r="J29" s="94">
        <v>9305</v>
      </c>
      <c r="K29" s="44">
        <v>8964</v>
      </c>
      <c r="L29" s="43">
        <v>6955</v>
      </c>
      <c r="M29" s="26"/>
    </row>
    <row r="30" spans="2:13" ht="30.75" customHeight="1">
      <c r="B30" s="402" t="s">
        <v>12</v>
      </c>
      <c r="C30" s="42" t="s">
        <v>10</v>
      </c>
      <c r="D30" s="48">
        <v>459443</v>
      </c>
      <c r="E30" s="48">
        <v>386898</v>
      </c>
      <c r="F30" s="48">
        <v>214041</v>
      </c>
      <c r="G30" s="99">
        <v>132020</v>
      </c>
      <c r="H30" s="93">
        <v>151608</v>
      </c>
      <c r="I30" s="99">
        <v>89868</v>
      </c>
      <c r="J30" s="93">
        <v>55461</v>
      </c>
      <c r="K30" s="48">
        <v>57112</v>
      </c>
      <c r="L30" s="47">
        <v>1546451</v>
      </c>
      <c r="M30" s="26"/>
    </row>
    <row r="31" spans="2:13" ht="30.75" customHeight="1">
      <c r="B31" s="403"/>
      <c r="C31" s="39" t="s">
        <v>9</v>
      </c>
      <c r="D31" s="46">
        <v>2009245</v>
      </c>
      <c r="E31" s="46">
        <v>2005856</v>
      </c>
      <c r="F31" s="46">
        <v>1376515</v>
      </c>
      <c r="G31" s="98">
        <v>938416</v>
      </c>
      <c r="H31" s="92">
        <v>1184193</v>
      </c>
      <c r="I31" s="98">
        <v>769788</v>
      </c>
      <c r="J31" s="92">
        <v>494294</v>
      </c>
      <c r="K31" s="46">
        <v>371710</v>
      </c>
      <c r="L31" s="45">
        <v>9150017</v>
      </c>
      <c r="M31" s="26"/>
    </row>
    <row r="32" spans="2:13" ht="30.75" customHeight="1">
      <c r="B32" s="404"/>
      <c r="C32" s="36" t="s">
        <v>8</v>
      </c>
      <c r="D32" s="44">
        <v>4373</v>
      </c>
      <c r="E32" s="44">
        <v>5184</v>
      </c>
      <c r="F32" s="44">
        <v>6431</v>
      </c>
      <c r="G32" s="100">
        <v>7108</v>
      </c>
      <c r="H32" s="94">
        <v>7811</v>
      </c>
      <c r="I32" s="100">
        <v>8566</v>
      </c>
      <c r="J32" s="94">
        <v>8912</v>
      </c>
      <c r="K32" s="44">
        <v>6508</v>
      </c>
      <c r="L32" s="43">
        <v>5917</v>
      </c>
      <c r="M32" s="26"/>
    </row>
    <row r="33" spans="2:13" ht="30.75" customHeight="1">
      <c r="B33" s="405" t="s">
        <v>39</v>
      </c>
      <c r="C33" s="42" t="s">
        <v>10</v>
      </c>
      <c r="D33" s="48">
        <v>647054</v>
      </c>
      <c r="E33" s="48">
        <v>412443</v>
      </c>
      <c r="F33" s="48">
        <v>210078</v>
      </c>
      <c r="G33" s="99">
        <v>148230</v>
      </c>
      <c r="H33" s="93">
        <v>137858</v>
      </c>
      <c r="I33" s="99">
        <v>98768</v>
      </c>
      <c r="J33" s="93">
        <v>68059</v>
      </c>
      <c r="K33" s="48">
        <v>65721</v>
      </c>
      <c r="L33" s="47">
        <v>1788211</v>
      </c>
      <c r="M33" s="26"/>
    </row>
    <row r="34" spans="2:13" ht="30.75" customHeight="1">
      <c r="B34" s="406"/>
      <c r="C34" s="39" t="s">
        <v>9</v>
      </c>
      <c r="D34" s="46">
        <v>2438837</v>
      </c>
      <c r="E34" s="46">
        <v>1899531</v>
      </c>
      <c r="F34" s="46">
        <v>1133998</v>
      </c>
      <c r="G34" s="98">
        <v>856040</v>
      </c>
      <c r="H34" s="92">
        <v>865883</v>
      </c>
      <c r="I34" s="98">
        <v>720955</v>
      </c>
      <c r="J34" s="92">
        <v>507075</v>
      </c>
      <c r="K34" s="46">
        <v>478630</v>
      </c>
      <c r="L34" s="45">
        <v>8900949</v>
      </c>
      <c r="M34" s="26"/>
    </row>
    <row r="35" spans="2:13" ht="30.75" customHeight="1">
      <c r="B35" s="407"/>
      <c r="C35" s="36" t="s">
        <v>8</v>
      </c>
      <c r="D35" s="44">
        <v>3769</v>
      </c>
      <c r="E35" s="44">
        <v>4606</v>
      </c>
      <c r="F35" s="44">
        <v>5398</v>
      </c>
      <c r="G35" s="100">
        <v>5775</v>
      </c>
      <c r="H35" s="94">
        <v>6281</v>
      </c>
      <c r="I35" s="100">
        <v>7299</v>
      </c>
      <c r="J35" s="94">
        <v>7451</v>
      </c>
      <c r="K35" s="44">
        <v>7283</v>
      </c>
      <c r="L35" s="43">
        <v>4978</v>
      </c>
      <c r="M35" s="26"/>
    </row>
    <row r="36" spans="2:13" ht="30.75" customHeight="1">
      <c r="B36" s="402" t="s">
        <v>48</v>
      </c>
      <c r="C36" s="42" t="s">
        <v>10</v>
      </c>
      <c r="D36" s="41">
        <v>2443771</v>
      </c>
      <c r="E36" s="41">
        <v>1526531</v>
      </c>
      <c r="F36" s="41">
        <v>775086</v>
      </c>
      <c r="G36" s="101">
        <v>410853</v>
      </c>
      <c r="H36" s="95">
        <v>264213</v>
      </c>
      <c r="I36" s="101">
        <v>125743</v>
      </c>
      <c r="J36" s="95">
        <v>91513</v>
      </c>
      <c r="K36" s="41">
        <v>69762</v>
      </c>
      <c r="L36" s="40">
        <v>5707472</v>
      </c>
      <c r="M36" s="26"/>
    </row>
    <row r="37" spans="2:13" ht="30.75" customHeight="1">
      <c r="B37" s="403"/>
      <c r="C37" s="39" t="s">
        <v>9</v>
      </c>
      <c r="D37" s="38">
        <v>7529920</v>
      </c>
      <c r="E37" s="38">
        <v>5605765</v>
      </c>
      <c r="F37" s="38">
        <v>3437342</v>
      </c>
      <c r="G37" s="102">
        <v>2199174</v>
      </c>
      <c r="H37" s="96">
        <v>1542700</v>
      </c>
      <c r="I37" s="102">
        <v>768934</v>
      </c>
      <c r="J37" s="96">
        <v>575326</v>
      </c>
      <c r="K37" s="38">
        <v>440785</v>
      </c>
      <c r="L37" s="37">
        <v>22099946</v>
      </c>
      <c r="M37" s="26"/>
    </row>
    <row r="38" spans="2:13" ht="30.75" customHeight="1">
      <c r="B38" s="404"/>
      <c r="C38" s="36" t="s">
        <v>8</v>
      </c>
      <c r="D38" s="35">
        <v>3081</v>
      </c>
      <c r="E38" s="35">
        <v>3672</v>
      </c>
      <c r="F38" s="35">
        <v>4435</v>
      </c>
      <c r="G38" s="103">
        <v>5353</v>
      </c>
      <c r="H38" s="97">
        <v>5839</v>
      </c>
      <c r="I38" s="103">
        <v>6115</v>
      </c>
      <c r="J38" s="97">
        <v>6287</v>
      </c>
      <c r="K38" s="35">
        <v>6318</v>
      </c>
      <c r="L38" s="34">
        <v>3872</v>
      </c>
      <c r="M38" s="26"/>
    </row>
    <row r="39" spans="2:13" ht="30.75" customHeight="1">
      <c r="B39" s="402" t="s">
        <v>38</v>
      </c>
      <c r="C39" s="42" t="s">
        <v>10</v>
      </c>
      <c r="D39" s="41">
        <v>162131</v>
      </c>
      <c r="E39" s="41">
        <v>139601</v>
      </c>
      <c r="F39" s="41">
        <v>74775</v>
      </c>
      <c r="G39" s="101">
        <v>66494</v>
      </c>
      <c r="H39" s="95">
        <v>72761</v>
      </c>
      <c r="I39" s="101">
        <v>53792</v>
      </c>
      <c r="J39" s="95">
        <v>56105</v>
      </c>
      <c r="K39" s="41">
        <v>41172</v>
      </c>
      <c r="L39" s="40">
        <v>666831</v>
      </c>
      <c r="M39" s="26"/>
    </row>
    <row r="40" spans="2:13" ht="30.75" customHeight="1">
      <c r="B40" s="403"/>
      <c r="C40" s="39" t="s">
        <v>9</v>
      </c>
      <c r="D40" s="38">
        <v>408930</v>
      </c>
      <c r="E40" s="38">
        <v>412745</v>
      </c>
      <c r="F40" s="38">
        <v>277327</v>
      </c>
      <c r="G40" s="102">
        <v>296271</v>
      </c>
      <c r="H40" s="96">
        <v>373631</v>
      </c>
      <c r="I40" s="102">
        <v>342025</v>
      </c>
      <c r="J40" s="96">
        <v>383080</v>
      </c>
      <c r="K40" s="38">
        <v>256049</v>
      </c>
      <c r="L40" s="37">
        <v>2750058</v>
      </c>
      <c r="M40" s="26"/>
    </row>
    <row r="41" spans="2:13" ht="30.75" customHeight="1" thickBot="1">
      <c r="B41" s="403"/>
      <c r="C41" s="36" t="s">
        <v>8</v>
      </c>
      <c r="D41" s="35">
        <v>2522</v>
      </c>
      <c r="E41" s="35">
        <v>2957</v>
      </c>
      <c r="F41" s="35">
        <v>3709</v>
      </c>
      <c r="G41" s="103">
        <v>4456</v>
      </c>
      <c r="H41" s="97">
        <v>5135</v>
      </c>
      <c r="I41" s="103">
        <v>6358</v>
      </c>
      <c r="J41" s="97">
        <v>6828</v>
      </c>
      <c r="K41" s="35">
        <v>6219</v>
      </c>
      <c r="L41" s="34">
        <v>4124</v>
      </c>
      <c r="M41" s="26"/>
    </row>
    <row r="42" spans="2:13" ht="30.75" customHeight="1">
      <c r="B42" s="430" t="s">
        <v>37</v>
      </c>
      <c r="C42" s="237" t="s">
        <v>10</v>
      </c>
      <c r="D42" s="41">
        <v>2613004</v>
      </c>
      <c r="E42" s="41">
        <v>1693591</v>
      </c>
      <c r="F42" s="41">
        <v>836382</v>
      </c>
      <c r="G42" s="101">
        <v>459953</v>
      </c>
      <c r="H42" s="95">
        <v>360301</v>
      </c>
      <c r="I42" s="101">
        <v>223038</v>
      </c>
      <c r="J42" s="95">
        <v>154843</v>
      </c>
      <c r="K42" s="41">
        <v>197827</v>
      </c>
      <c r="L42" s="40">
        <v>6538939</v>
      </c>
      <c r="M42" s="26"/>
    </row>
    <row r="43" spans="2:13" ht="30.75" customHeight="1" thickBot="1">
      <c r="B43" s="431"/>
      <c r="C43" s="236" t="s">
        <v>9</v>
      </c>
      <c r="D43" s="38">
        <v>6805137</v>
      </c>
      <c r="E43" s="38">
        <v>5477787</v>
      </c>
      <c r="F43" s="38">
        <v>3139445</v>
      </c>
      <c r="G43" s="102">
        <v>2074174</v>
      </c>
      <c r="H43" s="96">
        <v>1811479</v>
      </c>
      <c r="I43" s="102">
        <v>1127536</v>
      </c>
      <c r="J43" s="96">
        <v>823888</v>
      </c>
      <c r="K43" s="38">
        <v>915011</v>
      </c>
      <c r="L43" s="37">
        <v>22174458</v>
      </c>
      <c r="M43" s="26"/>
    </row>
    <row r="44" spans="2:13" ht="30.75" customHeight="1" thickBot="1">
      <c r="B44" s="432"/>
      <c r="C44" s="235" t="s">
        <v>8</v>
      </c>
      <c r="D44" s="234">
        <v>2604</v>
      </c>
      <c r="E44" s="234">
        <v>3234</v>
      </c>
      <c r="F44" s="234">
        <v>3754</v>
      </c>
      <c r="G44" s="233">
        <v>4510</v>
      </c>
      <c r="H44" s="232">
        <v>5028</v>
      </c>
      <c r="I44" s="231">
        <v>5055</v>
      </c>
      <c r="J44" s="97">
        <v>5321</v>
      </c>
      <c r="K44" s="35">
        <v>4625</v>
      </c>
      <c r="L44" s="34">
        <v>3391</v>
      </c>
      <c r="M44" s="26"/>
    </row>
    <row r="45" spans="2:13" ht="30.75" customHeight="1">
      <c r="B45" s="403" t="s">
        <v>47</v>
      </c>
      <c r="C45" s="39" t="s">
        <v>10</v>
      </c>
      <c r="D45" s="38">
        <v>149578</v>
      </c>
      <c r="E45" s="38">
        <v>110664</v>
      </c>
      <c r="F45" s="38">
        <v>56888</v>
      </c>
      <c r="G45" s="38">
        <v>49815</v>
      </c>
      <c r="H45" s="38">
        <v>42890</v>
      </c>
      <c r="I45" s="38">
        <v>26281</v>
      </c>
      <c r="J45" s="41">
        <v>31128</v>
      </c>
      <c r="K45" s="41">
        <v>96571</v>
      </c>
      <c r="L45" s="40">
        <v>563815</v>
      </c>
      <c r="M45" s="26"/>
    </row>
    <row r="46" spans="2:13" ht="30.75" customHeight="1">
      <c r="B46" s="403"/>
      <c r="C46" s="39" t="s">
        <v>9</v>
      </c>
      <c r="D46" s="38">
        <v>365750</v>
      </c>
      <c r="E46" s="38">
        <v>330225</v>
      </c>
      <c r="F46" s="38">
        <v>164362</v>
      </c>
      <c r="G46" s="38">
        <v>166626</v>
      </c>
      <c r="H46" s="38">
        <v>135760</v>
      </c>
      <c r="I46" s="38">
        <v>90079</v>
      </c>
      <c r="J46" s="38">
        <v>127438</v>
      </c>
      <c r="K46" s="38">
        <v>247608</v>
      </c>
      <c r="L46" s="37">
        <v>1627849</v>
      </c>
      <c r="M46" s="26"/>
    </row>
    <row r="47" spans="2:13" ht="30.75" customHeight="1">
      <c r="B47" s="404"/>
      <c r="C47" s="36" t="s">
        <v>8</v>
      </c>
      <c r="D47" s="35">
        <v>2445</v>
      </c>
      <c r="E47" s="35">
        <v>2984</v>
      </c>
      <c r="F47" s="35">
        <v>2889</v>
      </c>
      <c r="G47" s="35">
        <v>3345</v>
      </c>
      <c r="H47" s="35">
        <v>3165</v>
      </c>
      <c r="I47" s="35">
        <v>3428</v>
      </c>
      <c r="J47" s="35">
        <v>4094</v>
      </c>
      <c r="K47" s="35">
        <v>2564</v>
      </c>
      <c r="L47" s="34">
        <v>2887</v>
      </c>
      <c r="M47" s="26"/>
    </row>
    <row r="48" spans="2:13" ht="30.75" customHeight="1">
      <c r="B48" s="397" t="s">
        <v>11</v>
      </c>
      <c r="C48" s="33" t="s">
        <v>10</v>
      </c>
      <c r="D48" s="31">
        <v>14947263</v>
      </c>
      <c r="E48" s="31">
        <v>10985492</v>
      </c>
      <c r="F48" s="31">
        <v>5984042</v>
      </c>
      <c r="G48" s="31">
        <v>4144255</v>
      </c>
      <c r="H48" s="31">
        <v>3792253</v>
      </c>
      <c r="I48" s="31">
        <v>2455082</v>
      </c>
      <c r="J48" s="31">
        <v>1854006</v>
      </c>
      <c r="K48" s="31">
        <v>2291818</v>
      </c>
      <c r="L48" s="30">
        <v>46454211</v>
      </c>
      <c r="M48" s="26"/>
    </row>
    <row r="49" spans="2:13" ht="30.75" customHeight="1">
      <c r="B49" s="398"/>
      <c r="C49" s="32" t="s">
        <v>9</v>
      </c>
      <c r="D49" s="31">
        <v>44008023</v>
      </c>
      <c r="E49" s="31">
        <v>40801768</v>
      </c>
      <c r="F49" s="31">
        <v>25627915</v>
      </c>
      <c r="G49" s="31">
        <v>20667107</v>
      </c>
      <c r="H49" s="31">
        <v>21690902</v>
      </c>
      <c r="I49" s="31">
        <v>14832577</v>
      </c>
      <c r="J49" s="31">
        <v>12076006</v>
      </c>
      <c r="K49" s="31">
        <v>12445544</v>
      </c>
      <c r="L49" s="30">
        <v>192149841</v>
      </c>
      <c r="M49" s="26"/>
    </row>
    <row r="50" spans="2:13" ht="30.75" customHeight="1" thickBot="1">
      <c r="B50" s="399"/>
      <c r="C50" s="29" t="s">
        <v>8</v>
      </c>
      <c r="D50" s="28">
        <v>2944</v>
      </c>
      <c r="E50" s="28">
        <v>3714</v>
      </c>
      <c r="F50" s="28">
        <v>4283</v>
      </c>
      <c r="G50" s="28">
        <v>4987</v>
      </c>
      <c r="H50" s="28">
        <v>5720</v>
      </c>
      <c r="I50" s="28">
        <v>6042</v>
      </c>
      <c r="J50" s="28">
        <v>6513</v>
      </c>
      <c r="K50" s="28">
        <v>5430</v>
      </c>
      <c r="L50" s="27">
        <v>4136</v>
      </c>
      <c r="M50" s="26"/>
    </row>
    <row r="51" spans="2:13" ht="5.25" customHeight="1">
      <c r="B51" s="26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</row>
  </sheetData>
  <mergeCells count="26">
    <mergeCell ref="B48:B50"/>
    <mergeCell ref="J4:J5"/>
    <mergeCell ref="B24:B26"/>
    <mergeCell ref="B27:B29"/>
    <mergeCell ref="B9:B11"/>
    <mergeCell ref="B12:B14"/>
    <mergeCell ref="B15:B17"/>
    <mergeCell ref="B21:B23"/>
    <mergeCell ref="B6:B8"/>
    <mergeCell ref="B18:B20"/>
    <mergeCell ref="B36:B38"/>
    <mergeCell ref="B39:B41"/>
    <mergeCell ref="B42:B44"/>
    <mergeCell ref="B45:B47"/>
    <mergeCell ref="B30:B32"/>
    <mergeCell ref="B33:B35"/>
    <mergeCell ref="B1:L1"/>
    <mergeCell ref="F4:F5"/>
    <mergeCell ref="G4:G5"/>
    <mergeCell ref="H4:H5"/>
    <mergeCell ref="I4:I5"/>
    <mergeCell ref="D4:D5"/>
    <mergeCell ref="E4:E5"/>
    <mergeCell ref="K4:K5"/>
    <mergeCell ref="L4:L5"/>
    <mergeCell ref="B4:C5"/>
  </mergeCells>
  <phoneticPr fontId="36"/>
  <printOptions horizontalCentered="1"/>
  <pageMargins left="0.39370078740157483" right="0.39370078740157483" top="0.51181102362204722" bottom="0.39370078740157483" header="0" footer="0"/>
  <pageSetup paperSize="9" scale="49" orientation="portrait" horizontalDpi="96" verticalDpi="96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/>
  <dimension ref="A1:BH229"/>
  <sheetViews>
    <sheetView view="pageBreakPreview" topLeftCell="Z1" zoomScaleNormal="100" zoomScaleSheetLayoutView="100" workbookViewId="0">
      <selection activeCell="BA11" sqref="BA11"/>
    </sheetView>
  </sheetViews>
  <sheetFormatPr defaultColWidth="9" defaultRowHeight="11.25"/>
  <cols>
    <col min="1" max="1" width="3" style="228" customWidth="1"/>
    <col min="2" max="2" width="3" style="199" customWidth="1"/>
    <col min="3" max="4" width="5" style="199" customWidth="1"/>
    <col min="5" max="5" width="7" style="199" customWidth="1"/>
    <col min="6" max="6" width="3" style="229" customWidth="1"/>
    <col min="7" max="7" width="3" style="199" customWidth="1"/>
    <col min="8" max="9" width="5" style="199" customWidth="1"/>
    <col min="10" max="10" width="7" style="199" customWidth="1"/>
    <col min="11" max="11" width="3" style="229" customWidth="1"/>
    <col min="12" max="12" width="3" style="199" customWidth="1"/>
    <col min="13" max="14" width="5" style="199" customWidth="1"/>
    <col min="15" max="15" width="7" style="199" customWidth="1"/>
    <col min="16" max="16" width="3" style="229" customWidth="1"/>
    <col min="17" max="17" width="3" style="199" customWidth="1"/>
    <col min="18" max="19" width="5" style="199" customWidth="1"/>
    <col min="20" max="20" width="7" style="199" customWidth="1"/>
    <col min="21" max="22" width="3" style="199" customWidth="1"/>
    <col min="23" max="24" width="5" style="199" customWidth="1"/>
    <col min="25" max="25" width="7" style="199" customWidth="1"/>
    <col min="26" max="27" width="3" style="199" customWidth="1"/>
    <col min="28" max="29" width="5" style="199" customWidth="1"/>
    <col min="30" max="30" width="7" style="199" customWidth="1"/>
    <col min="31" max="32" width="3" style="199" customWidth="1"/>
    <col min="33" max="34" width="5" style="199" customWidth="1"/>
    <col min="35" max="35" width="7" style="199" customWidth="1"/>
    <col min="36" max="37" width="3" style="199" customWidth="1"/>
    <col min="38" max="39" width="5" style="199" customWidth="1"/>
    <col min="40" max="40" width="7" style="199" customWidth="1"/>
    <col min="41" max="42" width="3" style="199" customWidth="1"/>
    <col min="43" max="44" width="5" style="199" customWidth="1"/>
    <col min="45" max="45" width="7" style="199" customWidth="1"/>
    <col min="46" max="47" width="3" style="199" customWidth="1"/>
    <col min="48" max="49" width="5" style="199" customWidth="1"/>
    <col min="50" max="50" width="7" style="199" customWidth="1"/>
    <col min="51" max="52" width="3" style="199" customWidth="1"/>
    <col min="53" max="54" width="5" style="199" customWidth="1"/>
    <col min="55" max="55" width="7" style="199" customWidth="1"/>
    <col min="56" max="57" width="3" style="199" customWidth="1"/>
    <col min="58" max="59" width="5" style="199" customWidth="1"/>
    <col min="60" max="60" width="7" style="199" customWidth="1"/>
    <col min="61" max="16384" width="9" style="199"/>
  </cols>
  <sheetData>
    <row r="1" spans="1:60" ht="16.5" customHeight="1">
      <c r="A1" s="435" t="s">
        <v>107</v>
      </c>
      <c r="B1" s="436"/>
      <c r="C1" s="436"/>
      <c r="D1" s="436"/>
      <c r="E1" s="438"/>
      <c r="F1" s="435" t="s">
        <v>108</v>
      </c>
      <c r="G1" s="436"/>
      <c r="H1" s="436"/>
      <c r="I1" s="436"/>
      <c r="J1" s="438"/>
      <c r="K1" s="435" t="s">
        <v>109</v>
      </c>
      <c r="L1" s="436"/>
      <c r="M1" s="436"/>
      <c r="N1" s="436"/>
      <c r="O1" s="438"/>
      <c r="P1" s="435" t="s">
        <v>110</v>
      </c>
      <c r="Q1" s="436"/>
      <c r="R1" s="436"/>
      <c r="S1" s="436"/>
      <c r="T1" s="438"/>
      <c r="U1" s="435" t="s">
        <v>111</v>
      </c>
      <c r="V1" s="436"/>
      <c r="W1" s="436"/>
      <c r="X1" s="436"/>
      <c r="Y1" s="438"/>
      <c r="Z1" s="435" t="s">
        <v>112</v>
      </c>
      <c r="AA1" s="436"/>
      <c r="AB1" s="436"/>
      <c r="AC1" s="436"/>
      <c r="AD1" s="438"/>
      <c r="AE1" s="435" t="s">
        <v>62</v>
      </c>
      <c r="AF1" s="436"/>
      <c r="AG1" s="436"/>
      <c r="AH1" s="436"/>
      <c r="AI1" s="437"/>
      <c r="AJ1" s="435" t="s">
        <v>63</v>
      </c>
      <c r="AK1" s="436"/>
      <c r="AL1" s="436"/>
      <c r="AM1" s="436"/>
      <c r="AN1" s="438"/>
      <c r="AO1" s="439" t="s">
        <v>64</v>
      </c>
      <c r="AP1" s="436"/>
      <c r="AQ1" s="436"/>
      <c r="AR1" s="436"/>
      <c r="AS1" s="437"/>
      <c r="AT1" s="435" t="s">
        <v>114</v>
      </c>
      <c r="AU1" s="436"/>
      <c r="AV1" s="436"/>
      <c r="AW1" s="436"/>
      <c r="AX1" s="438"/>
      <c r="AY1" s="435" t="s">
        <v>115</v>
      </c>
      <c r="AZ1" s="436"/>
      <c r="BA1" s="436"/>
      <c r="BB1" s="436"/>
      <c r="BC1" s="438"/>
      <c r="BD1" s="439" t="s">
        <v>116</v>
      </c>
      <c r="BE1" s="436"/>
      <c r="BF1" s="436"/>
      <c r="BG1" s="436"/>
      <c r="BH1" s="438"/>
    </row>
    <row r="2" spans="1:60" ht="16.5" customHeight="1">
      <c r="A2" s="440" t="s">
        <v>68</v>
      </c>
      <c r="B2" s="434"/>
      <c r="C2" s="434"/>
      <c r="D2" s="87" t="s">
        <v>69</v>
      </c>
      <c r="E2" s="200" t="s">
        <v>70</v>
      </c>
      <c r="F2" s="440" t="s">
        <v>68</v>
      </c>
      <c r="G2" s="434"/>
      <c r="H2" s="434"/>
      <c r="I2" s="87" t="s">
        <v>69</v>
      </c>
      <c r="J2" s="200" t="s">
        <v>70</v>
      </c>
      <c r="K2" s="440" t="s">
        <v>68</v>
      </c>
      <c r="L2" s="434"/>
      <c r="M2" s="434"/>
      <c r="N2" s="87" t="s">
        <v>69</v>
      </c>
      <c r="O2" s="200" t="s">
        <v>70</v>
      </c>
      <c r="P2" s="440" t="s">
        <v>68</v>
      </c>
      <c r="Q2" s="434"/>
      <c r="R2" s="434"/>
      <c r="S2" s="87" t="s">
        <v>69</v>
      </c>
      <c r="T2" s="200" t="s">
        <v>70</v>
      </c>
      <c r="U2" s="440" t="s">
        <v>68</v>
      </c>
      <c r="V2" s="434"/>
      <c r="W2" s="434"/>
      <c r="X2" s="87" t="s">
        <v>69</v>
      </c>
      <c r="Y2" s="200" t="s">
        <v>70</v>
      </c>
      <c r="Z2" s="440" t="s">
        <v>68</v>
      </c>
      <c r="AA2" s="434"/>
      <c r="AB2" s="434"/>
      <c r="AC2" s="87" t="s">
        <v>69</v>
      </c>
      <c r="AD2" s="200" t="s">
        <v>70</v>
      </c>
      <c r="AE2" s="440" t="s">
        <v>68</v>
      </c>
      <c r="AF2" s="434"/>
      <c r="AG2" s="434"/>
      <c r="AH2" s="87" t="s">
        <v>69</v>
      </c>
      <c r="AI2" s="201" t="s">
        <v>70</v>
      </c>
      <c r="AJ2" s="440" t="s">
        <v>68</v>
      </c>
      <c r="AK2" s="434"/>
      <c r="AL2" s="434"/>
      <c r="AM2" s="87" t="s">
        <v>69</v>
      </c>
      <c r="AN2" s="200" t="s">
        <v>70</v>
      </c>
      <c r="AO2" s="433" t="s">
        <v>68</v>
      </c>
      <c r="AP2" s="434"/>
      <c r="AQ2" s="434"/>
      <c r="AR2" s="87" t="s">
        <v>69</v>
      </c>
      <c r="AS2" s="201" t="s">
        <v>70</v>
      </c>
      <c r="AT2" s="440" t="s">
        <v>68</v>
      </c>
      <c r="AU2" s="434"/>
      <c r="AV2" s="434"/>
      <c r="AW2" s="87" t="s">
        <v>69</v>
      </c>
      <c r="AX2" s="200" t="s">
        <v>70</v>
      </c>
      <c r="AY2" s="440" t="s">
        <v>68</v>
      </c>
      <c r="AZ2" s="434"/>
      <c r="BA2" s="434"/>
      <c r="BB2" s="87" t="s">
        <v>69</v>
      </c>
      <c r="BC2" s="200" t="s">
        <v>70</v>
      </c>
      <c r="BD2" s="433" t="s">
        <v>68</v>
      </c>
      <c r="BE2" s="434"/>
      <c r="BF2" s="434"/>
      <c r="BG2" s="87" t="s">
        <v>69</v>
      </c>
      <c r="BH2" s="200" t="s">
        <v>70</v>
      </c>
    </row>
    <row r="3" spans="1:60" ht="16.5" customHeight="1">
      <c r="A3" s="202">
        <v>1</v>
      </c>
      <c r="B3" s="203">
        <v>2</v>
      </c>
      <c r="C3" s="203" t="s">
        <v>113</v>
      </c>
      <c r="D3" s="87"/>
      <c r="E3" s="204"/>
      <c r="F3" s="205">
        <v>1</v>
      </c>
      <c r="G3" s="203">
        <v>4</v>
      </c>
      <c r="H3" s="203" t="str">
        <f>IFERROR(VLOOKUP(#REF!,#REF!,2,FALSE),"")</f>
        <v/>
      </c>
      <c r="I3" s="87" t="s">
        <v>78</v>
      </c>
      <c r="J3" s="204">
        <v>2717</v>
      </c>
      <c r="K3" s="205">
        <v>1</v>
      </c>
      <c r="L3" s="203">
        <v>7</v>
      </c>
      <c r="M3" s="203" t="str">
        <f>IFERROR(VLOOKUP(#REF!,#REF!,2,FALSE),"")</f>
        <v/>
      </c>
      <c r="N3" s="87" t="s">
        <v>75</v>
      </c>
      <c r="O3" s="204">
        <v>3905</v>
      </c>
      <c r="P3" s="205">
        <v>1</v>
      </c>
      <c r="Q3" s="203">
        <v>2</v>
      </c>
      <c r="R3" s="203" t="str">
        <f>IFERROR(VLOOKUP(#REF!,#REF!,2,FALSE),"")</f>
        <v/>
      </c>
      <c r="S3" s="87"/>
      <c r="T3" s="204"/>
      <c r="U3" s="205">
        <v>1</v>
      </c>
      <c r="V3" s="203">
        <v>5</v>
      </c>
      <c r="W3" s="203" t="str">
        <f>IFERROR(VLOOKUP(#REF!,#REF!,2,FALSE),"")</f>
        <v/>
      </c>
      <c r="X3" s="87" t="s">
        <v>71</v>
      </c>
      <c r="Y3" s="204">
        <v>552</v>
      </c>
      <c r="Z3" s="205">
        <v>1</v>
      </c>
      <c r="AA3" s="203">
        <v>1</v>
      </c>
      <c r="AB3" s="203" t="str">
        <f>IFERROR(VLOOKUP(#REF!,#REF!,2,FALSE),"")</f>
        <v/>
      </c>
      <c r="AC3" s="87" t="s">
        <v>71</v>
      </c>
      <c r="AD3" s="204">
        <v>1899</v>
      </c>
      <c r="AE3" s="206">
        <v>1</v>
      </c>
      <c r="AF3" s="203">
        <v>3</v>
      </c>
      <c r="AG3" s="203" t="str">
        <f>IFERROR(VLOOKUP(#REF!,#REF!,2,FALSE),"")</f>
        <v/>
      </c>
      <c r="AH3" s="207" t="s">
        <v>79</v>
      </c>
      <c r="AI3" s="208">
        <v>919</v>
      </c>
      <c r="AJ3" s="205">
        <v>1</v>
      </c>
      <c r="AK3" s="203">
        <v>6</v>
      </c>
      <c r="AL3" s="203" t="str">
        <f>IFERROR(VLOOKUP(#REF!,#REF!,2,FALSE),"")</f>
        <v/>
      </c>
      <c r="AM3" s="87" t="s">
        <v>71</v>
      </c>
      <c r="AN3" s="204">
        <v>3979</v>
      </c>
      <c r="AO3" s="209">
        <v>1</v>
      </c>
      <c r="AP3" s="203">
        <v>1</v>
      </c>
      <c r="AQ3" s="203" t="str">
        <f>IFERROR(VLOOKUP(#REF!,#REF!,2,FALSE),"")</f>
        <v/>
      </c>
      <c r="AR3" s="87" t="s">
        <v>71</v>
      </c>
      <c r="AS3" s="208">
        <v>3924</v>
      </c>
      <c r="AT3" s="205">
        <v>1</v>
      </c>
      <c r="AU3" s="203">
        <v>4</v>
      </c>
      <c r="AV3" s="203" t="s">
        <v>113</v>
      </c>
      <c r="AW3" s="87"/>
      <c r="AX3" s="204"/>
      <c r="AY3" s="205">
        <v>1</v>
      </c>
      <c r="AZ3" s="203">
        <v>7</v>
      </c>
      <c r="BA3" s="203" t="str">
        <f>IFERROR(VLOOKUP(#REF!,#REF!,2,FALSE),"")</f>
        <v/>
      </c>
      <c r="BB3" s="87" t="s">
        <v>71</v>
      </c>
      <c r="BC3" s="204">
        <v>1986</v>
      </c>
      <c r="BD3" s="209">
        <v>1</v>
      </c>
      <c r="BE3" s="203">
        <v>7</v>
      </c>
      <c r="BF3" s="203" t="str">
        <f>IFERROR(VLOOKUP(#REF!,#REF!,2,FALSE),"")</f>
        <v/>
      </c>
      <c r="BG3" s="87" t="s">
        <v>76</v>
      </c>
      <c r="BH3" s="204">
        <v>500</v>
      </c>
    </row>
    <row r="4" spans="1:60" ht="16.5" customHeight="1">
      <c r="A4" s="202">
        <v>2</v>
      </c>
      <c r="B4" s="203">
        <v>3</v>
      </c>
      <c r="C4" s="203" t="str">
        <f>IFERROR(VLOOKUP(#REF!,#REF!,2,FALSE),"")</f>
        <v/>
      </c>
      <c r="D4" s="210" t="s">
        <v>79</v>
      </c>
      <c r="E4" s="211">
        <v>170</v>
      </c>
      <c r="F4" s="205">
        <v>2</v>
      </c>
      <c r="G4" s="203">
        <v>5</v>
      </c>
      <c r="H4" s="203" t="str">
        <f>IFERROR(VLOOKUP(#REF!,#REF!,2,FALSE),"")</f>
        <v/>
      </c>
      <c r="I4" s="87" t="s">
        <v>71</v>
      </c>
      <c r="J4" s="204">
        <v>3656</v>
      </c>
      <c r="K4" s="205">
        <v>2</v>
      </c>
      <c r="L4" s="203">
        <v>1</v>
      </c>
      <c r="M4" s="203" t="str">
        <f>IFERROR(VLOOKUP(#REF!,#REF!,2,FALSE),"")</f>
        <v/>
      </c>
      <c r="N4" s="87" t="s">
        <v>71</v>
      </c>
      <c r="O4" s="204">
        <v>3078</v>
      </c>
      <c r="P4" s="205">
        <v>2</v>
      </c>
      <c r="Q4" s="203">
        <v>3</v>
      </c>
      <c r="R4" s="203" t="str">
        <f>IFERROR(VLOOKUP(#REF!,#REF!,2,FALSE),"")</f>
        <v/>
      </c>
      <c r="S4" s="210" t="s">
        <v>71</v>
      </c>
      <c r="T4" s="204">
        <v>638</v>
      </c>
      <c r="U4" s="205">
        <v>2</v>
      </c>
      <c r="V4" s="203">
        <v>6</v>
      </c>
      <c r="W4" s="203" t="str">
        <f>IFERROR(VLOOKUP(#REF!,#REF!,2,FALSE),"")</f>
        <v/>
      </c>
      <c r="X4" s="87" t="s">
        <v>81</v>
      </c>
      <c r="Y4" s="204">
        <v>1426</v>
      </c>
      <c r="Z4" s="205">
        <v>2</v>
      </c>
      <c r="AA4" s="203">
        <v>2</v>
      </c>
      <c r="AB4" s="203" t="s">
        <v>113</v>
      </c>
      <c r="AC4" s="87"/>
      <c r="AD4" s="204"/>
      <c r="AE4" s="206">
        <v>2</v>
      </c>
      <c r="AF4" s="203">
        <v>4</v>
      </c>
      <c r="AG4" s="203" t="str">
        <f>IFERROR(VLOOKUP(#REF!,#REF!,2,FALSE),"")</f>
        <v/>
      </c>
      <c r="AH4" s="87" t="s">
        <v>79</v>
      </c>
      <c r="AI4" s="208">
        <v>115</v>
      </c>
      <c r="AJ4" s="205">
        <v>2</v>
      </c>
      <c r="AK4" s="203">
        <v>7</v>
      </c>
      <c r="AL4" s="203" t="str">
        <f>IFERROR(VLOOKUP(#REF!,#REF!,2,FALSE),"")</f>
        <v/>
      </c>
      <c r="AM4" s="87" t="s">
        <v>72</v>
      </c>
      <c r="AN4" s="204">
        <v>3052</v>
      </c>
      <c r="AO4" s="209">
        <v>2</v>
      </c>
      <c r="AP4" s="203">
        <v>2</v>
      </c>
      <c r="AQ4" s="203" t="s">
        <v>113</v>
      </c>
      <c r="AR4" s="87"/>
      <c r="AS4" s="208"/>
      <c r="AT4" s="205">
        <v>2</v>
      </c>
      <c r="AU4" s="203">
        <v>5</v>
      </c>
      <c r="AV4" s="203" t="str">
        <f>IFERROR(VLOOKUP(#REF!,#REF!,2,FALSE),"")</f>
        <v/>
      </c>
      <c r="AW4" s="87" t="s">
        <v>71</v>
      </c>
      <c r="AX4" s="204">
        <v>3661</v>
      </c>
      <c r="AY4" s="205">
        <v>2</v>
      </c>
      <c r="AZ4" s="203">
        <v>1</v>
      </c>
      <c r="BA4" s="203" t="str">
        <f>IFERROR(VLOOKUP(#REF!,#REF!,2,FALSE),"")</f>
        <v/>
      </c>
      <c r="BB4" s="87" t="s">
        <v>77</v>
      </c>
      <c r="BC4" s="204">
        <v>1030</v>
      </c>
      <c r="BD4" s="209">
        <v>2</v>
      </c>
      <c r="BE4" s="203">
        <v>1</v>
      </c>
      <c r="BF4" s="203" t="str">
        <f>IFERROR(VLOOKUP(#REF!,#REF!,2,FALSE),"")</f>
        <v/>
      </c>
      <c r="BG4" s="87" t="s">
        <v>79</v>
      </c>
      <c r="BH4" s="204">
        <v>142</v>
      </c>
    </row>
    <row r="5" spans="1:60" ht="16.5" customHeight="1">
      <c r="A5" s="202">
        <v>3</v>
      </c>
      <c r="B5" s="203">
        <v>4</v>
      </c>
      <c r="C5" s="203" t="str">
        <f>IFERROR(VLOOKUP(#REF!,#REF!,2,FALSE),"")</f>
        <v/>
      </c>
      <c r="D5" s="210" t="s">
        <v>79</v>
      </c>
      <c r="E5" s="211">
        <v>20</v>
      </c>
      <c r="F5" s="205">
        <v>3</v>
      </c>
      <c r="G5" s="203">
        <v>6</v>
      </c>
      <c r="H5" s="203" t="str">
        <f>IFERROR(VLOOKUP(#REF!,#REF!,2,FALSE),"")</f>
        <v/>
      </c>
      <c r="I5" s="87" t="s">
        <v>71</v>
      </c>
      <c r="J5" s="204">
        <v>10638</v>
      </c>
      <c r="K5" s="205">
        <v>3</v>
      </c>
      <c r="L5" s="203">
        <v>2</v>
      </c>
      <c r="M5" s="203" t="s">
        <v>113</v>
      </c>
      <c r="N5" s="87"/>
      <c r="O5" s="204"/>
      <c r="P5" s="205">
        <v>3</v>
      </c>
      <c r="Q5" s="203">
        <v>4</v>
      </c>
      <c r="R5" s="203" t="str">
        <f>IFERROR(VLOOKUP(#REF!,#REF!,2,FALSE),"")</f>
        <v/>
      </c>
      <c r="S5" s="210" t="s">
        <v>71</v>
      </c>
      <c r="T5" s="204">
        <v>663</v>
      </c>
      <c r="U5" s="205">
        <v>3</v>
      </c>
      <c r="V5" s="203">
        <v>7</v>
      </c>
      <c r="W5" s="203" t="str">
        <f>IFERROR(VLOOKUP(#REF!,#REF!,2,FALSE),"")</f>
        <v/>
      </c>
      <c r="X5" s="87" t="s">
        <v>71</v>
      </c>
      <c r="Y5" s="204">
        <v>1272</v>
      </c>
      <c r="Z5" s="205">
        <v>3</v>
      </c>
      <c r="AA5" s="203">
        <v>3</v>
      </c>
      <c r="AB5" s="203" t="str">
        <f>IFERROR(VLOOKUP(#REF!,#REF!,2,FALSE),"")</f>
        <v/>
      </c>
      <c r="AC5" s="87" t="s">
        <v>78</v>
      </c>
      <c r="AD5" s="204">
        <v>320</v>
      </c>
      <c r="AE5" s="206">
        <v>3</v>
      </c>
      <c r="AF5" s="203">
        <v>5</v>
      </c>
      <c r="AG5" s="203" t="str">
        <f>IFERROR(VLOOKUP(#REF!,#REF!,2,FALSE),"")</f>
        <v/>
      </c>
      <c r="AH5" s="87" t="s">
        <v>71</v>
      </c>
      <c r="AI5" s="208">
        <v>1960</v>
      </c>
      <c r="AJ5" s="205">
        <v>3</v>
      </c>
      <c r="AK5" s="203">
        <v>1</v>
      </c>
      <c r="AL5" s="203" t="str">
        <f>IFERROR(VLOOKUP(#REF!,#REF!,2,FALSE),"")</f>
        <v/>
      </c>
      <c r="AM5" s="87" t="s">
        <v>71</v>
      </c>
      <c r="AN5" s="204">
        <v>8142</v>
      </c>
      <c r="AO5" s="209">
        <v>3</v>
      </c>
      <c r="AP5" s="203">
        <v>3</v>
      </c>
      <c r="AQ5" s="203" t="str">
        <f>IFERROR(VLOOKUP(#REF!,#REF!,2,FALSE),"")</f>
        <v/>
      </c>
      <c r="AR5" s="87" t="s">
        <v>71</v>
      </c>
      <c r="AS5" s="208">
        <v>736</v>
      </c>
      <c r="AT5" s="205">
        <v>3</v>
      </c>
      <c r="AU5" s="203">
        <v>6</v>
      </c>
      <c r="AV5" s="203" t="str">
        <f>IFERROR(VLOOKUP(#REF!,#REF!,2,FALSE),"")</f>
        <v/>
      </c>
      <c r="AW5" s="87" t="s">
        <v>71</v>
      </c>
      <c r="AX5" s="204">
        <v>3682</v>
      </c>
      <c r="AY5" s="205">
        <v>3</v>
      </c>
      <c r="AZ5" s="203">
        <v>2</v>
      </c>
      <c r="BA5" s="203" t="s">
        <v>113</v>
      </c>
      <c r="BB5" s="87"/>
      <c r="BC5" s="204"/>
      <c r="BD5" s="209">
        <v>3</v>
      </c>
      <c r="BE5" s="203">
        <v>2</v>
      </c>
      <c r="BF5" s="203" t="s">
        <v>113</v>
      </c>
      <c r="BG5" s="87"/>
      <c r="BH5" s="204"/>
    </row>
    <row r="6" spans="1:60" ht="16.5" customHeight="1">
      <c r="A6" s="202">
        <v>4</v>
      </c>
      <c r="B6" s="203">
        <v>5</v>
      </c>
      <c r="C6" s="203" t="str">
        <f>IFERROR(VLOOKUP(#REF!,#REF!,2,FALSE),"")</f>
        <v/>
      </c>
      <c r="D6" s="210" t="s">
        <v>71</v>
      </c>
      <c r="E6" s="211">
        <v>5061</v>
      </c>
      <c r="F6" s="205">
        <v>4</v>
      </c>
      <c r="G6" s="203">
        <v>7</v>
      </c>
      <c r="H6" s="203" t="str">
        <f>IFERROR(VLOOKUP(#REF!,#REF!,2,FALSE),"")</f>
        <v/>
      </c>
      <c r="I6" s="87" t="s">
        <v>71</v>
      </c>
      <c r="J6" s="204">
        <v>13886</v>
      </c>
      <c r="K6" s="205">
        <v>4</v>
      </c>
      <c r="L6" s="203">
        <v>3</v>
      </c>
      <c r="M6" s="203" t="str">
        <f>IFERROR(VLOOKUP(#REF!,#REF!,2,FALSE),"")</f>
        <v/>
      </c>
      <c r="N6" s="87" t="s">
        <v>71</v>
      </c>
      <c r="O6" s="204">
        <v>1836</v>
      </c>
      <c r="P6" s="205">
        <v>4</v>
      </c>
      <c r="Q6" s="203">
        <v>5</v>
      </c>
      <c r="R6" s="203" t="str">
        <f>IFERROR(VLOOKUP(#REF!,#REF!,2,FALSE),"")</f>
        <v/>
      </c>
      <c r="S6" s="210" t="s">
        <v>81</v>
      </c>
      <c r="T6" s="204">
        <v>226</v>
      </c>
      <c r="U6" s="205">
        <v>4</v>
      </c>
      <c r="V6" s="203">
        <v>1</v>
      </c>
      <c r="W6" s="203" t="str">
        <f>IFERROR(VLOOKUP(#REF!,#REF!,2,FALSE),"")</f>
        <v/>
      </c>
      <c r="X6" s="87" t="s">
        <v>71</v>
      </c>
      <c r="Y6" s="204">
        <v>1996</v>
      </c>
      <c r="Z6" s="205">
        <v>4</v>
      </c>
      <c r="AA6" s="203">
        <v>4</v>
      </c>
      <c r="AB6" s="203" t="str">
        <f>IFERROR(VLOOKUP(#REF!,#REF!,2,FALSE),"")</f>
        <v/>
      </c>
      <c r="AC6" s="87" t="s">
        <v>73</v>
      </c>
      <c r="AD6" s="204">
        <v>201</v>
      </c>
      <c r="AE6" s="206">
        <v>4</v>
      </c>
      <c r="AF6" s="203">
        <v>6</v>
      </c>
      <c r="AG6" s="203" t="str">
        <f>IFERROR(VLOOKUP(#REF!,#REF!,2,FALSE),"")</f>
        <v/>
      </c>
      <c r="AH6" s="87" t="s">
        <v>81</v>
      </c>
      <c r="AI6" s="208">
        <v>3023</v>
      </c>
      <c r="AJ6" s="205">
        <v>4</v>
      </c>
      <c r="AK6" s="203">
        <v>2</v>
      </c>
      <c r="AL6" s="203" t="str">
        <f>IFERROR(VLOOKUP(#REF!,#REF!,2,FALSE),"")</f>
        <v/>
      </c>
      <c r="AM6" s="87" t="s">
        <v>77</v>
      </c>
      <c r="AN6" s="204">
        <v>1065</v>
      </c>
      <c r="AO6" s="209">
        <v>4</v>
      </c>
      <c r="AP6" s="203">
        <v>4</v>
      </c>
      <c r="AQ6" s="203" t="str">
        <f>IFERROR(VLOOKUP(#REF!,#REF!,2,FALSE),"")</f>
        <v/>
      </c>
      <c r="AR6" s="87" t="s">
        <v>71</v>
      </c>
      <c r="AS6" s="208">
        <v>965</v>
      </c>
      <c r="AT6" s="205">
        <v>4</v>
      </c>
      <c r="AU6" s="203">
        <v>7</v>
      </c>
      <c r="AV6" s="203" t="str">
        <f>IFERROR(VLOOKUP(#REF!,#REF!,2,FALSE),"")</f>
        <v/>
      </c>
      <c r="AW6" s="87" t="s">
        <v>75</v>
      </c>
      <c r="AX6" s="204">
        <v>3350</v>
      </c>
      <c r="AY6" s="205">
        <v>4</v>
      </c>
      <c r="AZ6" s="203">
        <v>3</v>
      </c>
      <c r="BA6" s="203" t="str">
        <f>IFERROR(VLOOKUP(#REF!,#REF!,2,FALSE),"")</f>
        <v/>
      </c>
      <c r="BB6" s="87" t="s">
        <v>82</v>
      </c>
      <c r="BC6" s="204">
        <v>95</v>
      </c>
      <c r="BD6" s="209">
        <v>4</v>
      </c>
      <c r="BE6" s="203">
        <v>3</v>
      </c>
      <c r="BF6" s="203" t="str">
        <f>IFERROR(VLOOKUP(#REF!,#REF!,2,FALSE),"")</f>
        <v/>
      </c>
      <c r="BG6" s="87" t="s">
        <v>71</v>
      </c>
      <c r="BH6" s="204">
        <v>1167</v>
      </c>
    </row>
    <row r="7" spans="1:60" ht="16.5" customHeight="1">
      <c r="A7" s="202">
        <v>5</v>
      </c>
      <c r="B7" s="203">
        <v>6</v>
      </c>
      <c r="C7" s="203" t="str">
        <f>IFERROR(VLOOKUP(#REF!,#REF!,2,FALSE),"")</f>
        <v/>
      </c>
      <c r="D7" s="210" t="s">
        <v>81</v>
      </c>
      <c r="E7" s="211">
        <v>2763</v>
      </c>
      <c r="F7" s="205">
        <v>5</v>
      </c>
      <c r="G7" s="203">
        <v>1</v>
      </c>
      <c r="H7" s="203" t="str">
        <f>IFERROR(VLOOKUP(#REF!,#REF!,2,FALSE),"")</f>
        <v/>
      </c>
      <c r="I7" s="87" t="s">
        <v>71</v>
      </c>
      <c r="J7" s="204">
        <v>14115</v>
      </c>
      <c r="K7" s="205">
        <v>5</v>
      </c>
      <c r="L7" s="203">
        <v>4</v>
      </c>
      <c r="M7" s="203" t="str">
        <f>IFERROR(VLOOKUP(#REF!,#REF!,2,FALSE),"")</f>
        <v/>
      </c>
      <c r="N7" s="87" t="s">
        <v>71</v>
      </c>
      <c r="O7" s="204">
        <v>1833</v>
      </c>
      <c r="P7" s="205">
        <v>5</v>
      </c>
      <c r="Q7" s="203">
        <v>6</v>
      </c>
      <c r="R7" s="203" t="str">
        <f>IFERROR(VLOOKUP(#REF!,#REF!,2,FALSE),"")</f>
        <v/>
      </c>
      <c r="S7" s="210" t="s">
        <v>77</v>
      </c>
      <c r="T7" s="204">
        <v>562</v>
      </c>
      <c r="U7" s="205">
        <v>5</v>
      </c>
      <c r="V7" s="203">
        <v>2</v>
      </c>
      <c r="W7" s="203" t="s">
        <v>113</v>
      </c>
      <c r="X7" s="87"/>
      <c r="Y7" s="204"/>
      <c r="Z7" s="205">
        <v>5</v>
      </c>
      <c r="AA7" s="203">
        <v>5</v>
      </c>
      <c r="AB7" s="203" t="str">
        <f>IFERROR(VLOOKUP(#REF!,#REF!,2,FALSE),"")</f>
        <v/>
      </c>
      <c r="AC7" s="87" t="s">
        <v>79</v>
      </c>
      <c r="AD7" s="204">
        <v>42</v>
      </c>
      <c r="AE7" s="206">
        <v>5</v>
      </c>
      <c r="AF7" s="203">
        <v>7</v>
      </c>
      <c r="AG7" s="203" t="str">
        <f>IFERROR(VLOOKUP(#REF!,#REF!,2,FALSE),"")</f>
        <v/>
      </c>
      <c r="AH7" s="87" t="s">
        <v>79</v>
      </c>
      <c r="AI7" s="208">
        <v>144</v>
      </c>
      <c r="AJ7" s="205">
        <v>5</v>
      </c>
      <c r="AK7" s="203">
        <v>3</v>
      </c>
      <c r="AL7" s="203" t="s">
        <v>113</v>
      </c>
      <c r="AM7" s="87"/>
      <c r="AN7" s="204"/>
      <c r="AO7" s="209">
        <v>5</v>
      </c>
      <c r="AP7" s="203">
        <v>5</v>
      </c>
      <c r="AQ7" s="203" t="str">
        <f>IFERROR(VLOOKUP(#REF!,#REF!,2,FALSE),"")</f>
        <v/>
      </c>
      <c r="AR7" s="87" t="s">
        <v>71</v>
      </c>
      <c r="AS7" s="208">
        <v>646</v>
      </c>
      <c r="AT7" s="205">
        <v>5</v>
      </c>
      <c r="AU7" s="203">
        <v>1</v>
      </c>
      <c r="AV7" s="203" t="str">
        <f>IFERROR(VLOOKUP(#REF!,#REF!,2,FALSE),"")</f>
        <v/>
      </c>
      <c r="AW7" s="87" t="s">
        <v>76</v>
      </c>
      <c r="AX7" s="204">
        <v>1996</v>
      </c>
      <c r="AY7" s="205">
        <v>5</v>
      </c>
      <c r="AZ7" s="203">
        <v>4</v>
      </c>
      <c r="BA7" s="203" t="str">
        <f>IFERROR(VLOOKUP(#REF!,#REF!,2,FALSE),"")</f>
        <v/>
      </c>
      <c r="BB7" s="87" t="s">
        <v>71</v>
      </c>
      <c r="BC7" s="204">
        <v>200</v>
      </c>
      <c r="BD7" s="209">
        <v>5</v>
      </c>
      <c r="BE7" s="203">
        <v>4</v>
      </c>
      <c r="BF7" s="203" t="str">
        <f>IFERROR(VLOOKUP(#REF!,#REF!,2,FALSE),"")</f>
        <v/>
      </c>
      <c r="BG7" s="87" t="s">
        <v>79</v>
      </c>
      <c r="BH7" s="204">
        <v>136</v>
      </c>
    </row>
    <row r="8" spans="1:60" ht="16.5" customHeight="1">
      <c r="A8" s="202">
        <v>6</v>
      </c>
      <c r="B8" s="203">
        <v>7</v>
      </c>
      <c r="C8" s="203" t="str">
        <f>IFERROR(VLOOKUP(#REF!,#REF!,2,FALSE),"")</f>
        <v/>
      </c>
      <c r="D8" s="210" t="s">
        <v>74</v>
      </c>
      <c r="E8" s="211">
        <v>937</v>
      </c>
      <c r="F8" s="205">
        <v>6</v>
      </c>
      <c r="G8" s="203">
        <v>2</v>
      </c>
      <c r="H8" s="203" t="str">
        <f>IFERROR(VLOOKUP(#REF!,#REF!,2,FALSE),"")</f>
        <v/>
      </c>
      <c r="I8" s="87" t="s">
        <v>71</v>
      </c>
      <c r="J8" s="204">
        <v>8101</v>
      </c>
      <c r="K8" s="205">
        <v>6</v>
      </c>
      <c r="L8" s="203">
        <v>5</v>
      </c>
      <c r="M8" s="203" t="str">
        <f>IFERROR(VLOOKUP(#REF!,#REF!,2,FALSE),"")</f>
        <v/>
      </c>
      <c r="N8" s="87" t="s">
        <v>71</v>
      </c>
      <c r="O8" s="204">
        <v>1356</v>
      </c>
      <c r="P8" s="205">
        <v>6</v>
      </c>
      <c r="Q8" s="203">
        <v>7</v>
      </c>
      <c r="R8" s="203" t="str">
        <f>IFERROR(VLOOKUP(#REF!,#REF!,2,FALSE),"")</f>
        <v/>
      </c>
      <c r="S8" s="210" t="s">
        <v>71</v>
      </c>
      <c r="T8" s="204">
        <v>1883</v>
      </c>
      <c r="U8" s="205">
        <v>6</v>
      </c>
      <c r="V8" s="203">
        <v>3</v>
      </c>
      <c r="W8" s="203" t="str">
        <f>IFERROR(VLOOKUP(#REF!,#REF!,2,FALSE),"")</f>
        <v/>
      </c>
      <c r="X8" s="87" t="s">
        <v>73</v>
      </c>
      <c r="Y8" s="204">
        <v>444</v>
      </c>
      <c r="Z8" s="205">
        <v>6</v>
      </c>
      <c r="AA8" s="203">
        <v>6</v>
      </c>
      <c r="AB8" s="203" t="str">
        <f>IFERROR(VLOOKUP(#REF!,#REF!,2,FALSE),"")</f>
        <v/>
      </c>
      <c r="AC8" s="87" t="s">
        <v>75</v>
      </c>
      <c r="AD8" s="204">
        <v>1301</v>
      </c>
      <c r="AE8" s="206">
        <v>6</v>
      </c>
      <c r="AF8" s="203">
        <v>1</v>
      </c>
      <c r="AG8" s="203" t="str">
        <f>IFERROR(VLOOKUP(#REF!,#REF!,2,FALSE),"")</f>
        <v/>
      </c>
      <c r="AH8" s="87" t="s">
        <v>81</v>
      </c>
      <c r="AI8" s="208">
        <v>2810</v>
      </c>
      <c r="AJ8" s="205">
        <v>6</v>
      </c>
      <c r="AK8" s="203">
        <v>4</v>
      </c>
      <c r="AL8" s="203" t="str">
        <f>IFERROR(VLOOKUP(#REF!,#REF!,2,FALSE),"")</f>
        <v/>
      </c>
      <c r="AM8" s="87" t="s">
        <v>71</v>
      </c>
      <c r="AN8" s="204">
        <v>2187</v>
      </c>
      <c r="AO8" s="209">
        <v>6</v>
      </c>
      <c r="AP8" s="203">
        <v>6</v>
      </c>
      <c r="AQ8" s="203" t="str">
        <f>IFERROR(VLOOKUP(#REF!,#REF!,2,FALSE),"")</f>
        <v/>
      </c>
      <c r="AR8" s="87" t="s">
        <v>71</v>
      </c>
      <c r="AS8" s="208">
        <v>545</v>
      </c>
      <c r="AT8" s="205">
        <v>6</v>
      </c>
      <c r="AU8" s="203">
        <v>2</v>
      </c>
      <c r="AV8" s="203" t="s">
        <v>113</v>
      </c>
      <c r="AW8" s="87"/>
      <c r="AX8" s="204"/>
      <c r="AY8" s="205">
        <v>6</v>
      </c>
      <c r="AZ8" s="203">
        <v>5</v>
      </c>
      <c r="BA8" s="203" t="str">
        <f>IFERROR(VLOOKUP(#REF!,#REF!,2,FALSE),"")</f>
        <v/>
      </c>
      <c r="BB8" s="87" t="s">
        <v>76</v>
      </c>
      <c r="BC8" s="204">
        <v>392</v>
      </c>
      <c r="BD8" s="209">
        <v>6</v>
      </c>
      <c r="BE8" s="203">
        <v>5</v>
      </c>
      <c r="BF8" s="203" t="str">
        <f>IFERROR(VLOOKUP(#REF!,#REF!,2,FALSE),"")</f>
        <v/>
      </c>
      <c r="BG8" s="87" t="s">
        <v>71</v>
      </c>
      <c r="BH8" s="204">
        <v>755</v>
      </c>
    </row>
    <row r="9" spans="1:60" ht="16.5" customHeight="1">
      <c r="A9" s="202">
        <v>7</v>
      </c>
      <c r="B9" s="203">
        <v>1</v>
      </c>
      <c r="C9" s="203" t="str">
        <f>IFERROR(VLOOKUP(#REF!,#REF!,2,FALSE),"")</f>
        <v/>
      </c>
      <c r="D9" s="210" t="s">
        <v>71</v>
      </c>
      <c r="E9" s="211">
        <v>1851</v>
      </c>
      <c r="F9" s="205">
        <v>7</v>
      </c>
      <c r="G9" s="203">
        <v>3</v>
      </c>
      <c r="H9" s="203" t="s">
        <v>113</v>
      </c>
      <c r="I9" s="212"/>
      <c r="J9" s="213"/>
      <c r="K9" s="205">
        <v>7</v>
      </c>
      <c r="L9" s="203">
        <v>6</v>
      </c>
      <c r="M9" s="203" t="str">
        <f>IFERROR(VLOOKUP(#REF!,#REF!,2,FALSE),"")</f>
        <v/>
      </c>
      <c r="N9" s="87" t="s">
        <v>83</v>
      </c>
      <c r="O9" s="204">
        <v>1176</v>
      </c>
      <c r="P9" s="205">
        <v>7</v>
      </c>
      <c r="Q9" s="203">
        <v>1</v>
      </c>
      <c r="R9" s="203" t="str">
        <f>IFERROR(VLOOKUP(#REF!,#REF!,2,FALSE),"")</f>
        <v/>
      </c>
      <c r="S9" s="210" t="s">
        <v>71</v>
      </c>
      <c r="T9" s="204">
        <v>2299</v>
      </c>
      <c r="U9" s="205">
        <v>7</v>
      </c>
      <c r="V9" s="203">
        <v>4</v>
      </c>
      <c r="W9" s="203" t="str">
        <f>IFERROR(VLOOKUP(#REF!,#REF!,2,FALSE),"")</f>
        <v/>
      </c>
      <c r="X9" s="87" t="s">
        <v>71</v>
      </c>
      <c r="Y9" s="204">
        <v>778</v>
      </c>
      <c r="Z9" s="205">
        <v>7</v>
      </c>
      <c r="AA9" s="203">
        <v>7</v>
      </c>
      <c r="AB9" s="203" t="str">
        <f>IFERROR(VLOOKUP(#REF!,#REF!,2,FALSE),"")</f>
        <v/>
      </c>
      <c r="AC9" s="87" t="s">
        <v>71</v>
      </c>
      <c r="AD9" s="204">
        <v>2268</v>
      </c>
      <c r="AE9" s="206">
        <v>7</v>
      </c>
      <c r="AF9" s="203">
        <v>2</v>
      </c>
      <c r="AG9" s="203" t="s">
        <v>113</v>
      </c>
      <c r="AH9" s="87"/>
      <c r="AI9" s="208"/>
      <c r="AJ9" s="205">
        <v>7</v>
      </c>
      <c r="AK9" s="203">
        <v>5</v>
      </c>
      <c r="AL9" s="203" t="str">
        <f>IFERROR(VLOOKUP(#REF!,#REF!,2,FALSE),"")</f>
        <v/>
      </c>
      <c r="AM9" s="87" t="s">
        <v>79</v>
      </c>
      <c r="AN9" s="204">
        <v>516</v>
      </c>
      <c r="AO9" s="209">
        <v>7</v>
      </c>
      <c r="AP9" s="203">
        <v>7</v>
      </c>
      <c r="AQ9" s="203" t="str">
        <f>IFERROR(VLOOKUP(#REF!,#REF!,2,FALSE),"")</f>
        <v/>
      </c>
      <c r="AR9" s="87" t="s">
        <v>71</v>
      </c>
      <c r="AS9" s="208">
        <v>1849</v>
      </c>
      <c r="AT9" s="205">
        <v>7</v>
      </c>
      <c r="AU9" s="203">
        <v>3</v>
      </c>
      <c r="AV9" s="203" t="str">
        <f>IFERROR(VLOOKUP(#REF!,#REF!,2,FALSE),"")</f>
        <v/>
      </c>
      <c r="AW9" s="87" t="s">
        <v>71</v>
      </c>
      <c r="AX9" s="204">
        <v>659</v>
      </c>
      <c r="AY9" s="205">
        <v>7</v>
      </c>
      <c r="AZ9" s="203">
        <v>6</v>
      </c>
      <c r="BA9" s="203" t="str">
        <f>IFERROR(VLOOKUP(#REF!,#REF!,2,FALSE),"")</f>
        <v/>
      </c>
      <c r="BB9" s="87" t="s">
        <v>71</v>
      </c>
      <c r="BC9" s="204">
        <v>337</v>
      </c>
      <c r="BD9" s="209">
        <v>7</v>
      </c>
      <c r="BE9" s="203">
        <v>6</v>
      </c>
      <c r="BF9" s="203" t="str">
        <f>IFERROR(VLOOKUP(#REF!,#REF!,2,FALSE),"")</f>
        <v/>
      </c>
      <c r="BG9" s="87" t="s">
        <v>71</v>
      </c>
      <c r="BH9" s="204">
        <v>1001</v>
      </c>
    </row>
    <row r="10" spans="1:60" ht="16.5" customHeight="1">
      <c r="A10" s="202">
        <v>8</v>
      </c>
      <c r="B10" s="203">
        <v>2</v>
      </c>
      <c r="C10" s="203" t="s">
        <v>113</v>
      </c>
      <c r="D10" s="210"/>
      <c r="E10" s="211"/>
      <c r="F10" s="205">
        <v>8</v>
      </c>
      <c r="G10" s="203">
        <v>4</v>
      </c>
      <c r="H10" s="203" t="str">
        <f>IFERROR(VLOOKUP(#REF!,#REF!,2,FALSE),"")</f>
        <v/>
      </c>
      <c r="I10" s="87" t="s">
        <v>71</v>
      </c>
      <c r="J10" s="204">
        <v>1467</v>
      </c>
      <c r="K10" s="205">
        <v>8</v>
      </c>
      <c r="L10" s="203">
        <v>7</v>
      </c>
      <c r="M10" s="203" t="str">
        <f>IFERROR(VLOOKUP(#REF!,#REF!,2,FALSE),"")</f>
        <v/>
      </c>
      <c r="N10" s="87" t="s">
        <v>71</v>
      </c>
      <c r="O10" s="204">
        <v>3041</v>
      </c>
      <c r="P10" s="205">
        <v>8</v>
      </c>
      <c r="Q10" s="203">
        <v>2</v>
      </c>
      <c r="R10" s="203" t="s">
        <v>113</v>
      </c>
      <c r="S10" s="210"/>
      <c r="T10" s="204"/>
      <c r="U10" s="205">
        <v>8</v>
      </c>
      <c r="V10" s="203">
        <v>5</v>
      </c>
      <c r="W10" s="203" t="str">
        <f>IFERROR(VLOOKUP(#REF!,#REF!,2,FALSE),"")</f>
        <v/>
      </c>
      <c r="X10" s="87" t="s">
        <v>71</v>
      </c>
      <c r="Y10" s="204">
        <v>781</v>
      </c>
      <c r="Z10" s="205">
        <v>8</v>
      </c>
      <c r="AA10" s="203">
        <v>1</v>
      </c>
      <c r="AB10" s="203" t="str">
        <f>IFERROR(VLOOKUP(#REF!,#REF!,2,FALSE),"")</f>
        <v/>
      </c>
      <c r="AC10" s="87" t="s">
        <v>74</v>
      </c>
      <c r="AD10" s="204">
        <v>1475</v>
      </c>
      <c r="AE10" s="206">
        <v>8</v>
      </c>
      <c r="AF10" s="203">
        <v>3</v>
      </c>
      <c r="AG10" s="203" t="str">
        <f>IFERROR(VLOOKUP(#REF!,#REF!,2,FALSE),"")</f>
        <v/>
      </c>
      <c r="AH10" s="87" t="s">
        <v>71</v>
      </c>
      <c r="AI10" s="208">
        <v>3910</v>
      </c>
      <c r="AJ10" s="205">
        <v>8</v>
      </c>
      <c r="AK10" s="203">
        <v>6</v>
      </c>
      <c r="AL10" s="203" t="str">
        <f>IFERROR(VLOOKUP(#REF!,#REF!,2,FALSE),"")</f>
        <v/>
      </c>
      <c r="AM10" s="87" t="s">
        <v>71</v>
      </c>
      <c r="AN10" s="204">
        <v>2605</v>
      </c>
      <c r="AO10" s="209">
        <v>8</v>
      </c>
      <c r="AP10" s="203">
        <v>1</v>
      </c>
      <c r="AQ10" s="203" t="str">
        <f>IFERROR(VLOOKUP(#REF!,#REF!,2,FALSE),"")</f>
        <v/>
      </c>
      <c r="AR10" s="87" t="s">
        <v>75</v>
      </c>
      <c r="AS10" s="208">
        <v>2929</v>
      </c>
      <c r="AT10" s="205">
        <v>8</v>
      </c>
      <c r="AU10" s="203">
        <v>4</v>
      </c>
      <c r="AV10" s="203" t="str">
        <f>IFERROR(VLOOKUP(#REF!,#REF!,2,FALSE),"")</f>
        <v/>
      </c>
      <c r="AW10" s="87" t="s">
        <v>76</v>
      </c>
      <c r="AX10" s="204">
        <v>247</v>
      </c>
      <c r="AY10" s="205">
        <v>8</v>
      </c>
      <c r="AZ10" s="203">
        <v>7</v>
      </c>
      <c r="BA10" s="203" t="str">
        <f>IFERROR(VLOOKUP(#REF!,#REF!,2,FALSE),"")</f>
        <v/>
      </c>
      <c r="BB10" s="87" t="s">
        <v>103</v>
      </c>
      <c r="BC10" s="204">
        <v>36</v>
      </c>
      <c r="BD10" s="209">
        <v>8</v>
      </c>
      <c r="BE10" s="203">
        <v>7</v>
      </c>
      <c r="BF10" s="203" t="str">
        <f>IFERROR(VLOOKUP(#REF!,#REF!,2,FALSE),"")</f>
        <v/>
      </c>
      <c r="BG10" s="87" t="s">
        <v>71</v>
      </c>
      <c r="BH10" s="204">
        <v>2645</v>
      </c>
    </row>
    <row r="11" spans="1:60" ht="16.5" customHeight="1">
      <c r="A11" s="202">
        <v>9</v>
      </c>
      <c r="B11" s="203">
        <v>3</v>
      </c>
      <c r="C11" s="203" t="str">
        <f>IFERROR(VLOOKUP(#REF!,#REF!,2,FALSE),"")</f>
        <v/>
      </c>
      <c r="D11" s="210" t="s">
        <v>71</v>
      </c>
      <c r="E11" s="211">
        <v>1169</v>
      </c>
      <c r="F11" s="205">
        <v>9</v>
      </c>
      <c r="G11" s="203">
        <v>5</v>
      </c>
      <c r="H11" s="203" t="str">
        <f>IFERROR(VLOOKUP(#REF!,#REF!,2,FALSE),"")</f>
        <v/>
      </c>
      <c r="I11" s="87" t="s">
        <v>71</v>
      </c>
      <c r="J11" s="204">
        <v>3774</v>
      </c>
      <c r="K11" s="205">
        <v>9</v>
      </c>
      <c r="L11" s="203">
        <v>1</v>
      </c>
      <c r="M11" s="203" t="str">
        <f>IFERROR(VLOOKUP(#REF!,#REF!,2,FALSE),"")</f>
        <v/>
      </c>
      <c r="N11" s="87" t="s">
        <v>71</v>
      </c>
      <c r="O11" s="204">
        <v>4583</v>
      </c>
      <c r="P11" s="205">
        <v>9</v>
      </c>
      <c r="Q11" s="203">
        <v>3</v>
      </c>
      <c r="R11" s="203" t="str">
        <f>IFERROR(VLOOKUP(#REF!,#REF!,2,FALSE),"")</f>
        <v/>
      </c>
      <c r="S11" s="210" t="s">
        <v>71</v>
      </c>
      <c r="T11" s="204">
        <v>522</v>
      </c>
      <c r="U11" s="205">
        <v>9</v>
      </c>
      <c r="V11" s="203">
        <v>6</v>
      </c>
      <c r="W11" s="203" t="str">
        <f>IFERROR(VLOOKUP(#REF!,#REF!,2,FALSE),"")</f>
        <v/>
      </c>
      <c r="X11" s="87" t="s">
        <v>71</v>
      </c>
      <c r="Y11" s="204">
        <v>650</v>
      </c>
      <c r="Z11" s="205">
        <v>9</v>
      </c>
      <c r="AA11" s="203">
        <v>2</v>
      </c>
      <c r="AB11" s="203" t="s">
        <v>113</v>
      </c>
      <c r="AC11" s="87"/>
      <c r="AD11" s="204"/>
      <c r="AE11" s="206">
        <v>9</v>
      </c>
      <c r="AF11" s="203">
        <v>4</v>
      </c>
      <c r="AG11" s="203"/>
      <c r="AH11" s="87" t="s">
        <v>71</v>
      </c>
      <c r="AI11" s="208">
        <v>2540</v>
      </c>
      <c r="AJ11" s="205">
        <v>9</v>
      </c>
      <c r="AK11" s="203">
        <v>7</v>
      </c>
      <c r="AL11" s="203" t="str">
        <f>IFERROR(VLOOKUP(#REF!,#REF!,2,FALSE),"")</f>
        <v/>
      </c>
      <c r="AM11" s="87" t="s">
        <v>76</v>
      </c>
      <c r="AN11" s="204">
        <v>3635</v>
      </c>
      <c r="AO11" s="209">
        <v>9</v>
      </c>
      <c r="AP11" s="203">
        <v>2</v>
      </c>
      <c r="AQ11" s="203" t="s">
        <v>113</v>
      </c>
      <c r="AR11" s="87"/>
      <c r="AS11" s="208"/>
      <c r="AT11" s="205">
        <v>9</v>
      </c>
      <c r="AU11" s="203">
        <v>5</v>
      </c>
      <c r="AV11" s="203" t="str">
        <f>IFERROR(VLOOKUP(#REF!,#REF!,2,FALSE),"")</f>
        <v/>
      </c>
      <c r="AW11" s="87" t="s">
        <v>76</v>
      </c>
      <c r="AX11" s="204">
        <v>121</v>
      </c>
      <c r="AY11" s="205">
        <v>9</v>
      </c>
      <c r="AZ11" s="203">
        <v>1</v>
      </c>
      <c r="BA11" s="203" t="s">
        <v>117</v>
      </c>
      <c r="BB11" s="87" t="s">
        <v>103</v>
      </c>
      <c r="BC11" s="204">
        <v>0</v>
      </c>
      <c r="BD11" s="209">
        <v>9</v>
      </c>
      <c r="BE11" s="203">
        <v>1</v>
      </c>
      <c r="BF11" s="203" t="str">
        <f>IFERROR(VLOOKUP(#REF!,#REF!,2,FALSE),"")</f>
        <v/>
      </c>
      <c r="BG11" s="87" t="s">
        <v>71</v>
      </c>
      <c r="BH11" s="204">
        <v>3729</v>
      </c>
    </row>
    <row r="12" spans="1:60" ht="16.5" customHeight="1">
      <c r="A12" s="202">
        <v>10</v>
      </c>
      <c r="B12" s="203">
        <v>4</v>
      </c>
      <c r="C12" s="203" t="str">
        <f>IFERROR(VLOOKUP(#REF!,#REF!,2,FALSE),"")</f>
        <v/>
      </c>
      <c r="D12" s="210" t="s">
        <v>71</v>
      </c>
      <c r="E12" s="211">
        <v>1067</v>
      </c>
      <c r="F12" s="205">
        <v>10</v>
      </c>
      <c r="G12" s="203">
        <v>6</v>
      </c>
      <c r="H12" s="203" t="str">
        <f>IFERROR(VLOOKUP(#REF!,#REF!,2,FALSE),"")</f>
        <v/>
      </c>
      <c r="I12" s="87" t="s">
        <v>75</v>
      </c>
      <c r="J12" s="204">
        <v>2050</v>
      </c>
      <c r="K12" s="205">
        <v>10</v>
      </c>
      <c r="L12" s="203">
        <v>2</v>
      </c>
      <c r="M12" s="203" t="s">
        <v>113</v>
      </c>
      <c r="N12" s="87"/>
      <c r="O12" s="204"/>
      <c r="P12" s="205">
        <v>10</v>
      </c>
      <c r="Q12" s="203">
        <v>4</v>
      </c>
      <c r="R12" s="203" t="str">
        <f>IFERROR(VLOOKUP(#REF!,#REF!,2,FALSE),"")</f>
        <v/>
      </c>
      <c r="S12" s="210" t="s">
        <v>71</v>
      </c>
      <c r="T12" s="204">
        <v>291</v>
      </c>
      <c r="U12" s="205">
        <v>10</v>
      </c>
      <c r="V12" s="203">
        <v>7</v>
      </c>
      <c r="W12" s="203" t="str">
        <f>IFERROR(VLOOKUP(#REF!,#REF!,2,FALSE),"")</f>
        <v/>
      </c>
      <c r="X12" s="87" t="s">
        <v>71</v>
      </c>
      <c r="Y12" s="204">
        <v>1054</v>
      </c>
      <c r="Z12" s="205">
        <v>10</v>
      </c>
      <c r="AA12" s="203">
        <v>3</v>
      </c>
      <c r="AB12" s="203" t="str">
        <f>IFERROR(VLOOKUP(#REF!,#REF!,2,FALSE),"")</f>
        <v/>
      </c>
      <c r="AC12" s="87" t="s">
        <v>74</v>
      </c>
      <c r="AD12" s="204">
        <v>1307</v>
      </c>
      <c r="AE12" s="206">
        <v>10</v>
      </c>
      <c r="AF12" s="203">
        <v>5</v>
      </c>
      <c r="AG12" s="203" t="str">
        <f>IFERROR(VLOOKUP(#REF!,#REF!,2,FALSE),"")</f>
        <v/>
      </c>
      <c r="AH12" s="87" t="s">
        <v>71</v>
      </c>
      <c r="AI12" s="208">
        <v>2680</v>
      </c>
      <c r="AJ12" s="205">
        <v>10</v>
      </c>
      <c r="AK12" s="203">
        <v>1</v>
      </c>
      <c r="AL12" s="203" t="str">
        <f>IFERROR(VLOOKUP(#REF!,#REF!,2,FALSE),"")</f>
        <v/>
      </c>
      <c r="AM12" s="87" t="s">
        <v>72</v>
      </c>
      <c r="AN12" s="204">
        <v>1437</v>
      </c>
      <c r="AO12" s="209">
        <v>10</v>
      </c>
      <c r="AP12" s="203">
        <v>3</v>
      </c>
      <c r="AQ12" s="203" t="str">
        <f>IFERROR(VLOOKUP(#REF!,#REF!,2,FALSE),"")</f>
        <v/>
      </c>
      <c r="AR12" s="87" t="s">
        <v>78</v>
      </c>
      <c r="AS12" s="208">
        <v>51</v>
      </c>
      <c r="AT12" s="205">
        <v>10</v>
      </c>
      <c r="AU12" s="203">
        <v>6</v>
      </c>
      <c r="AV12" s="203" t="str">
        <f>IFERROR(VLOOKUP(#REF!,#REF!,2,FALSE),"")</f>
        <v/>
      </c>
      <c r="AW12" s="87" t="s">
        <v>71</v>
      </c>
      <c r="AX12" s="204">
        <v>340</v>
      </c>
      <c r="AY12" s="205">
        <v>10</v>
      </c>
      <c r="AZ12" s="203">
        <v>2</v>
      </c>
      <c r="BA12" s="203" t="s">
        <v>113</v>
      </c>
      <c r="BB12" s="87"/>
      <c r="BC12" s="204"/>
      <c r="BD12" s="209">
        <v>10</v>
      </c>
      <c r="BE12" s="203">
        <v>2</v>
      </c>
      <c r="BF12" s="203" t="s">
        <v>113</v>
      </c>
      <c r="BG12" s="87"/>
      <c r="BH12" s="204"/>
    </row>
    <row r="13" spans="1:60" ht="16.5" customHeight="1">
      <c r="A13" s="202">
        <v>11</v>
      </c>
      <c r="B13" s="203">
        <v>5</v>
      </c>
      <c r="C13" s="203" t="str">
        <f>IFERROR(VLOOKUP(#REF!,#REF!,2,FALSE),"")</f>
        <v/>
      </c>
      <c r="D13" s="210" t="s">
        <v>71</v>
      </c>
      <c r="E13" s="211">
        <v>654</v>
      </c>
      <c r="F13" s="205">
        <v>11</v>
      </c>
      <c r="G13" s="203">
        <v>7</v>
      </c>
      <c r="H13" s="203" t="str">
        <f>IFERROR(VLOOKUP(#REF!,#REF!,2,FALSE),"")</f>
        <v/>
      </c>
      <c r="I13" s="87" t="s">
        <v>79</v>
      </c>
      <c r="J13" s="204">
        <v>699</v>
      </c>
      <c r="K13" s="205">
        <v>11</v>
      </c>
      <c r="L13" s="203">
        <v>3</v>
      </c>
      <c r="M13" s="203" t="str">
        <f>IFERROR(VLOOKUP(#REF!,#REF!,2,FALSE),"")</f>
        <v/>
      </c>
      <c r="N13" s="87" t="s">
        <v>77</v>
      </c>
      <c r="O13" s="204">
        <v>222</v>
      </c>
      <c r="P13" s="205">
        <v>11</v>
      </c>
      <c r="Q13" s="203">
        <v>5</v>
      </c>
      <c r="R13" s="203" t="str">
        <f>IFERROR(VLOOKUP(#REF!,#REF!,2,FALSE),"")</f>
        <v/>
      </c>
      <c r="S13" s="210" t="s">
        <v>71</v>
      </c>
      <c r="T13" s="204">
        <v>217</v>
      </c>
      <c r="U13" s="205">
        <v>11</v>
      </c>
      <c r="V13" s="203">
        <v>1</v>
      </c>
      <c r="W13" s="203" t="str">
        <f>IFERROR(VLOOKUP(#REF!,#REF!,2,FALSE),"")</f>
        <v/>
      </c>
      <c r="X13" s="87" t="s">
        <v>71</v>
      </c>
      <c r="Y13" s="204">
        <v>921</v>
      </c>
      <c r="Z13" s="205">
        <v>11</v>
      </c>
      <c r="AA13" s="203">
        <v>4</v>
      </c>
      <c r="AB13" s="203" t="str">
        <f>IFERROR(VLOOKUP(#REF!,#REF!,2,FALSE),"")</f>
        <v/>
      </c>
      <c r="AC13" s="87" t="s">
        <v>74</v>
      </c>
      <c r="AD13" s="204">
        <v>728</v>
      </c>
      <c r="AE13" s="206">
        <v>11</v>
      </c>
      <c r="AF13" s="203">
        <v>6</v>
      </c>
      <c r="AG13" s="203" t="str">
        <f>IFERROR(VLOOKUP(#REF!,#REF!,2,FALSE),"")</f>
        <v/>
      </c>
      <c r="AH13" s="87" t="s">
        <v>71</v>
      </c>
      <c r="AI13" s="208">
        <v>2440</v>
      </c>
      <c r="AJ13" s="205">
        <v>11</v>
      </c>
      <c r="AK13" s="203">
        <v>2</v>
      </c>
      <c r="AL13" s="203" t="s">
        <v>113</v>
      </c>
      <c r="AM13" s="87"/>
      <c r="AN13" s="204"/>
      <c r="AO13" s="209">
        <v>11</v>
      </c>
      <c r="AP13" s="203">
        <v>4</v>
      </c>
      <c r="AQ13" s="203" t="str">
        <f>IFERROR(VLOOKUP(#REF!,#REF!,2,FALSE),"")</f>
        <v/>
      </c>
      <c r="AR13" s="87" t="s">
        <v>71</v>
      </c>
      <c r="AS13" s="208">
        <v>441</v>
      </c>
      <c r="AT13" s="205">
        <v>11</v>
      </c>
      <c r="AU13" s="203">
        <v>7</v>
      </c>
      <c r="AV13" s="203" t="str">
        <f>IFERROR(VLOOKUP(#REF!,#REF!,2,FALSE),"")</f>
        <v/>
      </c>
      <c r="AW13" s="87" t="s">
        <v>71</v>
      </c>
      <c r="AX13" s="204">
        <v>1194</v>
      </c>
      <c r="AY13" s="205">
        <v>11</v>
      </c>
      <c r="AZ13" s="203">
        <v>3</v>
      </c>
      <c r="BA13" s="203" t="str">
        <f>IFERROR(VLOOKUP(#REF!,#REF!,2,FALSE),"")</f>
        <v/>
      </c>
      <c r="BB13" s="87" t="s">
        <v>103</v>
      </c>
      <c r="BC13" s="204">
        <v>156</v>
      </c>
      <c r="BD13" s="209">
        <v>11</v>
      </c>
      <c r="BE13" s="203">
        <v>3</v>
      </c>
      <c r="BF13" s="203" t="str">
        <f>IFERROR(VLOOKUP(#REF!,#REF!,2,FALSE),"")</f>
        <v/>
      </c>
      <c r="BG13" s="87" t="s">
        <v>71</v>
      </c>
      <c r="BH13" s="204">
        <v>578</v>
      </c>
    </row>
    <row r="14" spans="1:60" ht="16.5" customHeight="1">
      <c r="A14" s="202">
        <v>12</v>
      </c>
      <c r="B14" s="203">
        <v>6</v>
      </c>
      <c r="C14" s="203" t="str">
        <f>IFERROR(VLOOKUP(#REF!,#REF!,2,FALSE),"")</f>
        <v/>
      </c>
      <c r="D14" s="210" t="s">
        <v>71</v>
      </c>
      <c r="E14" s="211">
        <v>1081</v>
      </c>
      <c r="F14" s="205">
        <v>12</v>
      </c>
      <c r="G14" s="203">
        <v>1</v>
      </c>
      <c r="H14" s="203" t="str">
        <f>IFERROR(VLOOKUP(#REF!,#REF!,2,FALSE),"")</f>
        <v/>
      </c>
      <c r="I14" s="87" t="s">
        <v>71</v>
      </c>
      <c r="J14" s="204">
        <v>3990</v>
      </c>
      <c r="K14" s="205">
        <v>12</v>
      </c>
      <c r="L14" s="203">
        <v>4</v>
      </c>
      <c r="M14" s="203" t="str">
        <f>IFERROR(VLOOKUP(#REF!,#REF!,2,FALSE),"")</f>
        <v/>
      </c>
      <c r="N14" s="87" t="s">
        <v>77</v>
      </c>
      <c r="O14" s="204">
        <v>416</v>
      </c>
      <c r="P14" s="205">
        <v>12</v>
      </c>
      <c r="Q14" s="203">
        <v>6</v>
      </c>
      <c r="R14" s="203" t="str">
        <f>IFERROR(VLOOKUP(#REF!,#REF!,2,FALSE),"")</f>
        <v/>
      </c>
      <c r="S14" s="210" t="s">
        <v>71</v>
      </c>
      <c r="T14" s="204">
        <v>216</v>
      </c>
      <c r="U14" s="205">
        <v>12</v>
      </c>
      <c r="V14" s="203">
        <v>2</v>
      </c>
      <c r="W14" s="203" t="s">
        <v>84</v>
      </c>
      <c r="X14" s="87" t="s">
        <v>71</v>
      </c>
      <c r="Y14" s="204">
        <v>734</v>
      </c>
      <c r="Z14" s="205">
        <v>12</v>
      </c>
      <c r="AA14" s="203">
        <v>5</v>
      </c>
      <c r="AB14" s="203" t="str">
        <f>IFERROR(VLOOKUP(#REF!,#REF!,2,FALSE),"")</f>
        <v/>
      </c>
      <c r="AC14" s="87" t="s">
        <v>71</v>
      </c>
      <c r="AD14" s="204">
        <v>1840</v>
      </c>
      <c r="AE14" s="206">
        <v>12</v>
      </c>
      <c r="AF14" s="203">
        <v>7</v>
      </c>
      <c r="AG14" s="203" t="str">
        <f>IFERROR(VLOOKUP(#REF!,#REF!,2,FALSE),"")</f>
        <v/>
      </c>
      <c r="AH14" s="87" t="s">
        <v>71</v>
      </c>
      <c r="AI14" s="208">
        <v>3046</v>
      </c>
      <c r="AJ14" s="205">
        <v>12</v>
      </c>
      <c r="AK14" s="203">
        <v>3</v>
      </c>
      <c r="AL14" s="203" t="str">
        <f>IFERROR(VLOOKUP(#REF!,#REF!,2,FALSE),"")</f>
        <v/>
      </c>
      <c r="AM14" s="87" t="s">
        <v>71</v>
      </c>
      <c r="AN14" s="204">
        <v>2259</v>
      </c>
      <c r="AO14" s="209">
        <v>12</v>
      </c>
      <c r="AP14" s="203">
        <v>5</v>
      </c>
      <c r="AQ14" s="203" t="str">
        <f>IFERROR(VLOOKUP(#REF!,#REF!,2,FALSE),"")</f>
        <v/>
      </c>
      <c r="AR14" s="87" t="s">
        <v>71</v>
      </c>
      <c r="AS14" s="208">
        <v>461</v>
      </c>
      <c r="AT14" s="205">
        <v>12</v>
      </c>
      <c r="AU14" s="203">
        <v>1</v>
      </c>
      <c r="AV14" s="203" t="str">
        <f>IFERROR(VLOOKUP(#REF!,#REF!,2,FALSE),"")</f>
        <v/>
      </c>
      <c r="AW14" s="87" t="s">
        <v>71</v>
      </c>
      <c r="AX14" s="204">
        <v>3283</v>
      </c>
      <c r="AY14" s="205">
        <v>12</v>
      </c>
      <c r="AZ14" s="203">
        <v>4</v>
      </c>
      <c r="BA14" s="203" t="str">
        <f>IFERROR(VLOOKUP(#REF!,#REF!,2,FALSE),"")</f>
        <v/>
      </c>
      <c r="BB14" s="87" t="s">
        <v>71</v>
      </c>
      <c r="BC14" s="204">
        <v>169</v>
      </c>
      <c r="BD14" s="209">
        <v>12</v>
      </c>
      <c r="BE14" s="203">
        <v>4</v>
      </c>
      <c r="BF14" s="203" t="str">
        <f>IFERROR(VLOOKUP(#REF!,#REF!,2,FALSE),"")</f>
        <v/>
      </c>
      <c r="BG14" s="87" t="s">
        <v>71</v>
      </c>
      <c r="BH14" s="204">
        <v>1408</v>
      </c>
    </row>
    <row r="15" spans="1:60" ht="16.5" customHeight="1">
      <c r="A15" s="202">
        <v>13</v>
      </c>
      <c r="B15" s="203">
        <v>7</v>
      </c>
      <c r="C15" s="203" t="str">
        <f>IFERROR(VLOOKUP(#REF!,#REF!,2,FALSE),"")</f>
        <v/>
      </c>
      <c r="D15" s="210" t="s">
        <v>71</v>
      </c>
      <c r="E15" s="211">
        <v>4433</v>
      </c>
      <c r="F15" s="205">
        <v>13</v>
      </c>
      <c r="G15" s="203">
        <v>2</v>
      </c>
      <c r="H15" s="203" t="s">
        <v>113</v>
      </c>
      <c r="I15" s="87"/>
      <c r="J15" s="204"/>
      <c r="K15" s="205">
        <v>13</v>
      </c>
      <c r="L15" s="203">
        <v>5</v>
      </c>
      <c r="M15" s="203" t="str">
        <f>IFERROR(VLOOKUP(#REF!,#REF!,2,FALSE),"")</f>
        <v/>
      </c>
      <c r="N15" s="87" t="s">
        <v>79</v>
      </c>
      <c r="O15" s="204">
        <v>90</v>
      </c>
      <c r="P15" s="205">
        <v>13</v>
      </c>
      <c r="Q15" s="203">
        <v>7</v>
      </c>
      <c r="R15" s="203" t="str">
        <f>IFERROR(VLOOKUP(#REF!,#REF!,2,FALSE),"")</f>
        <v/>
      </c>
      <c r="S15" s="210" t="s">
        <v>71</v>
      </c>
      <c r="T15" s="204">
        <v>1019</v>
      </c>
      <c r="U15" s="205">
        <v>13</v>
      </c>
      <c r="V15" s="203">
        <v>3</v>
      </c>
      <c r="W15" s="203"/>
      <c r="X15" s="87" t="s">
        <v>71</v>
      </c>
      <c r="Y15" s="204">
        <v>1334</v>
      </c>
      <c r="Z15" s="205">
        <v>13</v>
      </c>
      <c r="AA15" s="203">
        <v>6</v>
      </c>
      <c r="AB15" s="203" t="str">
        <f>IFERROR(VLOOKUP(#REF!,#REF!,2,FALSE),"")</f>
        <v/>
      </c>
      <c r="AC15" s="87" t="s">
        <v>71</v>
      </c>
      <c r="AD15" s="204">
        <v>3060</v>
      </c>
      <c r="AE15" s="206">
        <v>13</v>
      </c>
      <c r="AF15" s="203">
        <v>1</v>
      </c>
      <c r="AG15" s="203" t="str">
        <f>IFERROR(VLOOKUP(#REF!,#REF!,2,FALSE),"")</f>
        <v/>
      </c>
      <c r="AH15" s="87" t="s">
        <v>71</v>
      </c>
      <c r="AI15" s="208">
        <v>10233</v>
      </c>
      <c r="AJ15" s="205">
        <v>13</v>
      </c>
      <c r="AK15" s="203">
        <v>4</v>
      </c>
      <c r="AL15" s="203" t="str">
        <f>IFERROR(VLOOKUP(#REF!,#REF!,2,FALSE),"")</f>
        <v/>
      </c>
      <c r="AM15" s="87" t="s">
        <v>71</v>
      </c>
      <c r="AN15" s="204">
        <v>1368</v>
      </c>
      <c r="AO15" s="209">
        <v>13</v>
      </c>
      <c r="AP15" s="203">
        <v>6</v>
      </c>
      <c r="AQ15" s="203" t="str">
        <f>IFERROR(VLOOKUP(#REF!,#REF!,2,FALSE),"")</f>
        <v/>
      </c>
      <c r="AR15" s="87" t="s">
        <v>71</v>
      </c>
      <c r="AS15" s="208">
        <v>323</v>
      </c>
      <c r="AT15" s="205">
        <v>13</v>
      </c>
      <c r="AU15" s="203">
        <v>2</v>
      </c>
      <c r="AV15" s="203" t="str">
        <f>IFERROR(VLOOKUP(#REF!,#REF!,2,FALSE),"")</f>
        <v/>
      </c>
      <c r="AW15" s="87" t="s">
        <v>71</v>
      </c>
      <c r="AX15" s="204">
        <v>2986</v>
      </c>
      <c r="AY15" s="205">
        <v>13</v>
      </c>
      <c r="AZ15" s="203">
        <v>5</v>
      </c>
      <c r="BA15" s="203" t="str">
        <f>IFERROR(VLOOKUP(#REF!,#REF!,2,FALSE),"")</f>
        <v/>
      </c>
      <c r="BB15" s="87" t="s">
        <v>76</v>
      </c>
      <c r="BC15" s="204">
        <v>251</v>
      </c>
      <c r="BD15" s="209">
        <v>13</v>
      </c>
      <c r="BE15" s="203">
        <v>5</v>
      </c>
      <c r="BF15" s="203" t="str">
        <f>IFERROR(VLOOKUP(#REF!,#REF!,2,FALSE),"")</f>
        <v/>
      </c>
      <c r="BG15" s="87" t="s">
        <v>79</v>
      </c>
      <c r="BH15" s="204">
        <v>65</v>
      </c>
    </row>
    <row r="16" spans="1:60" ht="16.5" customHeight="1">
      <c r="A16" s="202">
        <v>14</v>
      </c>
      <c r="B16" s="203">
        <v>1</v>
      </c>
      <c r="C16" s="203" t="str">
        <f>IFERROR(VLOOKUP(#REF!,#REF!,2,FALSE),"")</f>
        <v/>
      </c>
      <c r="D16" s="210" t="s">
        <v>71</v>
      </c>
      <c r="E16" s="211">
        <v>5445</v>
      </c>
      <c r="F16" s="205">
        <v>14</v>
      </c>
      <c r="G16" s="203">
        <v>3</v>
      </c>
      <c r="H16" s="203" t="str">
        <f>IFERROR(VLOOKUP(#REF!,#REF!,2,FALSE),"")</f>
        <v/>
      </c>
      <c r="I16" s="210" t="s">
        <v>71</v>
      </c>
      <c r="J16" s="204">
        <v>2505</v>
      </c>
      <c r="K16" s="205">
        <v>14</v>
      </c>
      <c r="L16" s="203">
        <v>6</v>
      </c>
      <c r="M16" s="203" t="str">
        <f>IFERROR(VLOOKUP(#REF!,#REF!,2,FALSE),"")</f>
        <v/>
      </c>
      <c r="N16" s="87" t="s">
        <v>78</v>
      </c>
      <c r="O16" s="204">
        <v>934</v>
      </c>
      <c r="P16" s="205">
        <v>14</v>
      </c>
      <c r="Q16" s="203">
        <v>1</v>
      </c>
      <c r="R16" s="203" t="str">
        <f>IFERROR(VLOOKUP(#REF!,#REF!,2,FALSE),"")</f>
        <v/>
      </c>
      <c r="S16" s="210" t="s">
        <v>71</v>
      </c>
      <c r="T16" s="204">
        <v>2267</v>
      </c>
      <c r="U16" s="205">
        <v>14</v>
      </c>
      <c r="V16" s="203">
        <v>4</v>
      </c>
      <c r="W16" s="203" t="str">
        <f>IFERROR(VLOOKUP(#REF!,#REF!,2,FALSE),"")</f>
        <v/>
      </c>
      <c r="X16" s="87" t="s">
        <v>71</v>
      </c>
      <c r="Y16" s="204">
        <v>1494</v>
      </c>
      <c r="Z16" s="205">
        <v>14</v>
      </c>
      <c r="AA16" s="203">
        <v>7</v>
      </c>
      <c r="AB16" s="203" t="str">
        <f>IFERROR(VLOOKUP(#REF!,#REF!,2,FALSE),"")</f>
        <v/>
      </c>
      <c r="AC16" s="87" t="s">
        <v>71</v>
      </c>
      <c r="AD16" s="204">
        <v>3520</v>
      </c>
      <c r="AE16" s="206">
        <v>14</v>
      </c>
      <c r="AF16" s="203">
        <v>2</v>
      </c>
      <c r="AG16" s="203" t="str">
        <f>IFERROR(VLOOKUP(#REF!,#REF!,2,FALSE),"")</f>
        <v/>
      </c>
      <c r="AH16" s="87" t="s">
        <v>71</v>
      </c>
      <c r="AI16" s="208">
        <v>7930</v>
      </c>
      <c r="AJ16" s="205">
        <v>14</v>
      </c>
      <c r="AK16" s="203">
        <v>5</v>
      </c>
      <c r="AL16" s="203" t="str">
        <f>IFERROR(VLOOKUP(#REF!,#REF!,2,FALSE),"")</f>
        <v/>
      </c>
      <c r="AM16" s="87" t="s">
        <v>71</v>
      </c>
      <c r="AN16" s="204">
        <v>1266</v>
      </c>
      <c r="AO16" s="209">
        <v>14</v>
      </c>
      <c r="AP16" s="203">
        <v>7</v>
      </c>
      <c r="AQ16" s="203" t="str">
        <f>IFERROR(VLOOKUP(#REF!,#REF!,2,FALSE),"")</f>
        <v/>
      </c>
      <c r="AR16" s="87" t="s">
        <v>71</v>
      </c>
      <c r="AS16" s="208">
        <v>1543</v>
      </c>
      <c r="AT16" s="205">
        <v>14</v>
      </c>
      <c r="AU16" s="203">
        <v>3</v>
      </c>
      <c r="AV16" s="203" t="s">
        <v>113</v>
      </c>
      <c r="AW16" s="87"/>
      <c r="AX16" s="204"/>
      <c r="AY16" s="205">
        <v>14</v>
      </c>
      <c r="AZ16" s="203">
        <v>6</v>
      </c>
      <c r="BA16" s="203" t="str">
        <f>IFERROR(VLOOKUP(#REF!,#REF!,2,FALSE),"")</f>
        <v/>
      </c>
      <c r="BB16" s="87" t="s">
        <v>103</v>
      </c>
      <c r="BC16" s="204">
        <v>26</v>
      </c>
      <c r="BD16" s="209">
        <v>14</v>
      </c>
      <c r="BE16" s="203">
        <v>6</v>
      </c>
      <c r="BF16" s="203" t="str">
        <f>IFERROR(VLOOKUP(#REF!,#REF!,2,FALSE),"")</f>
        <v/>
      </c>
      <c r="BG16" s="87" t="s">
        <v>77</v>
      </c>
      <c r="BH16" s="204">
        <v>553</v>
      </c>
    </row>
    <row r="17" spans="1:60" ht="16.5" customHeight="1">
      <c r="A17" s="202">
        <v>15</v>
      </c>
      <c r="B17" s="203">
        <v>2</v>
      </c>
      <c r="C17" s="203" t="s">
        <v>113</v>
      </c>
      <c r="D17" s="210"/>
      <c r="E17" s="211"/>
      <c r="F17" s="205">
        <v>15</v>
      </c>
      <c r="G17" s="203">
        <v>4</v>
      </c>
      <c r="H17" s="203" t="str">
        <f>IFERROR(VLOOKUP(#REF!,#REF!,2,FALSE),"")</f>
        <v/>
      </c>
      <c r="I17" s="87" t="s">
        <v>71</v>
      </c>
      <c r="J17" s="204">
        <v>3373</v>
      </c>
      <c r="K17" s="205">
        <v>15</v>
      </c>
      <c r="L17" s="203">
        <v>7</v>
      </c>
      <c r="M17" s="203" t="str">
        <f>IFERROR(VLOOKUP(#REF!,#REF!,2,FALSE),"")</f>
        <v/>
      </c>
      <c r="N17" s="87" t="s">
        <v>74</v>
      </c>
      <c r="O17" s="204">
        <v>1016</v>
      </c>
      <c r="P17" s="205">
        <v>15</v>
      </c>
      <c r="Q17" s="203">
        <v>2</v>
      </c>
      <c r="R17" s="203" t="str">
        <f>IFERROR(VLOOKUP(#REF!,#REF!,2,FALSE),"")</f>
        <v/>
      </c>
      <c r="S17" s="210" t="s">
        <v>71</v>
      </c>
      <c r="T17" s="204">
        <v>2034</v>
      </c>
      <c r="U17" s="205">
        <v>15</v>
      </c>
      <c r="V17" s="203">
        <v>5</v>
      </c>
      <c r="W17" s="203" t="str">
        <f>IFERROR(VLOOKUP(#REF!,#REF!,2,FALSE),"")</f>
        <v/>
      </c>
      <c r="X17" s="87" t="s">
        <v>71</v>
      </c>
      <c r="Y17" s="204">
        <v>1720</v>
      </c>
      <c r="Z17" s="205">
        <v>15</v>
      </c>
      <c r="AA17" s="203">
        <v>1</v>
      </c>
      <c r="AB17" s="203" t="str">
        <f>IFERROR(VLOOKUP(#REF!,#REF!,2,FALSE),"")</f>
        <v/>
      </c>
      <c r="AC17" s="87" t="s">
        <v>77</v>
      </c>
      <c r="AD17" s="204">
        <v>178</v>
      </c>
      <c r="AE17" s="206">
        <v>15</v>
      </c>
      <c r="AF17" s="203">
        <v>3</v>
      </c>
      <c r="AG17" s="203" t="s">
        <v>113</v>
      </c>
      <c r="AH17" s="87"/>
      <c r="AI17" s="208"/>
      <c r="AJ17" s="205">
        <v>15</v>
      </c>
      <c r="AK17" s="203">
        <v>6</v>
      </c>
      <c r="AL17" s="203" t="str">
        <f>IFERROR(VLOOKUP(#REF!,#REF!,2,FALSE),"")</f>
        <v/>
      </c>
      <c r="AM17" s="87" t="s">
        <v>72</v>
      </c>
      <c r="AN17" s="204">
        <v>489</v>
      </c>
      <c r="AO17" s="209">
        <v>15</v>
      </c>
      <c r="AP17" s="203">
        <v>1</v>
      </c>
      <c r="AQ17" s="203" t="str">
        <f>IFERROR(VLOOKUP(#REF!,#REF!,2,FALSE),"")</f>
        <v/>
      </c>
      <c r="AR17" s="87" t="s">
        <v>71</v>
      </c>
      <c r="AS17" s="208">
        <v>2415</v>
      </c>
      <c r="AT17" s="205">
        <v>15</v>
      </c>
      <c r="AU17" s="203">
        <v>4</v>
      </c>
      <c r="AV17" s="203" t="str">
        <f>IFERROR(VLOOKUP(#REF!,#REF!,2,FALSE),"")</f>
        <v/>
      </c>
      <c r="AW17" s="87" t="s">
        <v>76</v>
      </c>
      <c r="AX17" s="204">
        <v>77</v>
      </c>
      <c r="AY17" s="205">
        <v>15</v>
      </c>
      <c r="AZ17" s="203">
        <v>7</v>
      </c>
      <c r="BA17" s="203" t="str">
        <f>IFERROR(VLOOKUP(#REF!,#REF!,2,FALSE),"")</f>
        <v/>
      </c>
      <c r="BB17" s="87" t="s">
        <v>77</v>
      </c>
      <c r="BC17" s="204">
        <v>80</v>
      </c>
      <c r="BD17" s="209">
        <v>15</v>
      </c>
      <c r="BE17" s="203">
        <v>7</v>
      </c>
      <c r="BF17" s="203" t="str">
        <f>IFERROR(VLOOKUP(#REF!,#REF!,2,FALSE),"")</f>
        <v/>
      </c>
      <c r="BG17" s="87" t="s">
        <v>71</v>
      </c>
      <c r="BH17" s="204">
        <v>2800</v>
      </c>
    </row>
    <row r="18" spans="1:60" ht="16.5" customHeight="1">
      <c r="A18" s="202">
        <v>16</v>
      </c>
      <c r="B18" s="203">
        <v>3</v>
      </c>
      <c r="C18" s="203" t="str">
        <f>IFERROR(VLOOKUP(#REF!,#REF!,2,FALSE),"")</f>
        <v/>
      </c>
      <c r="D18" s="210" t="s">
        <v>71</v>
      </c>
      <c r="E18" s="211">
        <v>877</v>
      </c>
      <c r="F18" s="205">
        <v>16</v>
      </c>
      <c r="G18" s="203">
        <v>5</v>
      </c>
      <c r="H18" s="203" t="str">
        <f>IFERROR(VLOOKUP(#REF!,#REF!,2,FALSE),"")</f>
        <v/>
      </c>
      <c r="I18" s="87" t="s">
        <v>71</v>
      </c>
      <c r="J18" s="204">
        <v>1989</v>
      </c>
      <c r="K18" s="205">
        <v>16</v>
      </c>
      <c r="L18" s="203">
        <v>1</v>
      </c>
      <c r="M18" s="203" t="str">
        <f>IFERROR(VLOOKUP(#REF!,#REF!,2,FALSE),"")</f>
        <v/>
      </c>
      <c r="N18" s="87" t="s">
        <v>79</v>
      </c>
      <c r="O18" s="204">
        <v>324</v>
      </c>
      <c r="P18" s="205">
        <v>16</v>
      </c>
      <c r="Q18" s="203">
        <v>3</v>
      </c>
      <c r="R18" s="203" t="s">
        <v>113</v>
      </c>
      <c r="S18" s="210"/>
      <c r="T18" s="204"/>
      <c r="U18" s="205">
        <v>16</v>
      </c>
      <c r="V18" s="203">
        <v>6</v>
      </c>
      <c r="W18" s="203" t="str">
        <f>IFERROR(VLOOKUP(#REF!,#REF!,2,FALSE),"")</f>
        <v/>
      </c>
      <c r="X18" s="87" t="s">
        <v>71</v>
      </c>
      <c r="Y18" s="204">
        <v>1538</v>
      </c>
      <c r="Z18" s="205">
        <v>16</v>
      </c>
      <c r="AA18" s="203">
        <v>2</v>
      </c>
      <c r="AB18" s="203" t="str">
        <f>IFERROR(VLOOKUP(#REF!,#REF!,2,FALSE),"")</f>
        <v/>
      </c>
      <c r="AC18" s="87" t="s">
        <v>77</v>
      </c>
      <c r="AD18" s="204">
        <v>42</v>
      </c>
      <c r="AE18" s="206">
        <v>16</v>
      </c>
      <c r="AF18" s="203">
        <v>4</v>
      </c>
      <c r="AG18" s="203" t="str">
        <f>IFERROR(VLOOKUP(#REF!,#REF!,2,FALSE),"")</f>
        <v/>
      </c>
      <c r="AH18" s="87" t="s">
        <v>78</v>
      </c>
      <c r="AI18" s="208">
        <v>140</v>
      </c>
      <c r="AJ18" s="205">
        <v>16</v>
      </c>
      <c r="AK18" s="203">
        <v>7</v>
      </c>
      <c r="AL18" s="203" t="str">
        <f>IFERROR(VLOOKUP(#REF!,#REF!,2,FALSE),"")</f>
        <v/>
      </c>
      <c r="AM18" s="87" t="s">
        <v>71</v>
      </c>
      <c r="AN18" s="204">
        <v>3405</v>
      </c>
      <c r="AO18" s="209">
        <v>16</v>
      </c>
      <c r="AP18" s="203">
        <v>2</v>
      </c>
      <c r="AQ18" s="203" t="s">
        <v>113</v>
      </c>
      <c r="AR18" s="87"/>
      <c r="AS18" s="208"/>
      <c r="AT18" s="205">
        <v>16</v>
      </c>
      <c r="AU18" s="203">
        <v>5</v>
      </c>
      <c r="AV18" s="203" t="str">
        <f>IFERROR(VLOOKUP(#REF!,#REF!,2,FALSE),"")</f>
        <v/>
      </c>
      <c r="AW18" s="87" t="s">
        <v>71</v>
      </c>
      <c r="AX18" s="204">
        <v>299</v>
      </c>
      <c r="AY18" s="205">
        <v>16</v>
      </c>
      <c r="AZ18" s="203">
        <v>1</v>
      </c>
      <c r="BA18" s="203" t="str">
        <f>IFERROR(VLOOKUP(#REF!,#REF!,2,FALSE),"")</f>
        <v/>
      </c>
      <c r="BB18" s="87" t="s">
        <v>71</v>
      </c>
      <c r="BC18" s="204">
        <v>1352</v>
      </c>
      <c r="BD18" s="209">
        <v>16</v>
      </c>
      <c r="BE18" s="203">
        <v>1</v>
      </c>
      <c r="BF18" s="203" t="str">
        <f>IFERROR(VLOOKUP(#REF!,#REF!,2,FALSE),"")</f>
        <v/>
      </c>
      <c r="BG18" s="87" t="s">
        <v>71</v>
      </c>
      <c r="BH18" s="204">
        <v>6219</v>
      </c>
    </row>
    <row r="19" spans="1:60" ht="16.5" customHeight="1">
      <c r="A19" s="202">
        <v>17</v>
      </c>
      <c r="B19" s="203">
        <v>4</v>
      </c>
      <c r="C19" s="203" t="str">
        <f>IFERROR(VLOOKUP(#REF!,#REF!,2,FALSE),"")</f>
        <v/>
      </c>
      <c r="D19" s="210" t="s">
        <v>81</v>
      </c>
      <c r="E19" s="211">
        <v>624</v>
      </c>
      <c r="F19" s="205">
        <v>17</v>
      </c>
      <c r="G19" s="203">
        <v>6</v>
      </c>
      <c r="H19" s="203" t="str">
        <f>IFERROR(VLOOKUP(#REF!,#REF!,2,FALSE),"")</f>
        <v/>
      </c>
      <c r="I19" s="87" t="s">
        <v>71</v>
      </c>
      <c r="J19" s="204">
        <v>3507</v>
      </c>
      <c r="K19" s="205">
        <v>17</v>
      </c>
      <c r="L19" s="203">
        <v>2</v>
      </c>
      <c r="M19" s="203" t="s">
        <v>113</v>
      </c>
      <c r="N19" s="87"/>
      <c r="O19" s="204"/>
      <c r="P19" s="205">
        <v>17</v>
      </c>
      <c r="Q19" s="203">
        <v>4</v>
      </c>
      <c r="R19" s="203" t="str">
        <f>IFERROR(VLOOKUP(#REF!,#REF!,2,FALSE),"")</f>
        <v/>
      </c>
      <c r="S19" s="210" t="s">
        <v>81</v>
      </c>
      <c r="T19" s="204">
        <v>839</v>
      </c>
      <c r="U19" s="205">
        <v>17</v>
      </c>
      <c r="V19" s="203">
        <v>7</v>
      </c>
      <c r="W19" s="203" t="str">
        <f>IFERROR(VLOOKUP(#REF!,#REF!,2,FALSE),"")</f>
        <v/>
      </c>
      <c r="X19" s="87" t="s">
        <v>71</v>
      </c>
      <c r="Y19" s="204">
        <v>1651</v>
      </c>
      <c r="Z19" s="205">
        <v>17</v>
      </c>
      <c r="AA19" s="203">
        <v>3</v>
      </c>
      <c r="AB19" s="203" t="s">
        <v>113</v>
      </c>
      <c r="AC19" s="87"/>
      <c r="AD19" s="204"/>
      <c r="AE19" s="206">
        <v>17</v>
      </c>
      <c r="AF19" s="203">
        <v>5</v>
      </c>
      <c r="AG19" s="203" t="str">
        <f>IFERROR(VLOOKUP(#REF!,#REF!,2,FALSE),"")</f>
        <v/>
      </c>
      <c r="AH19" s="87" t="s">
        <v>71</v>
      </c>
      <c r="AI19" s="208">
        <v>3743</v>
      </c>
      <c r="AJ19" s="205">
        <v>17</v>
      </c>
      <c r="AK19" s="203">
        <v>1</v>
      </c>
      <c r="AL19" s="203" t="str">
        <f>IFERROR(VLOOKUP(#REF!,#REF!,2,FALSE),"")</f>
        <v/>
      </c>
      <c r="AM19" s="87" t="s">
        <v>71</v>
      </c>
      <c r="AN19" s="204">
        <v>5318</v>
      </c>
      <c r="AO19" s="209">
        <v>17</v>
      </c>
      <c r="AP19" s="203">
        <v>3</v>
      </c>
      <c r="AQ19" s="203" t="str">
        <f>IFERROR(VLOOKUP(#REF!,#REF!,2,FALSE),"")</f>
        <v/>
      </c>
      <c r="AR19" s="87" t="s">
        <v>71</v>
      </c>
      <c r="AS19" s="208">
        <v>443</v>
      </c>
      <c r="AT19" s="205">
        <v>17</v>
      </c>
      <c r="AU19" s="203">
        <v>6</v>
      </c>
      <c r="AV19" s="203" t="str">
        <f>IFERROR(VLOOKUP(#REF!,#REF!,2,FALSE),"")</f>
        <v/>
      </c>
      <c r="AW19" s="87" t="s">
        <v>80</v>
      </c>
      <c r="AX19" s="204">
        <v>294</v>
      </c>
      <c r="AY19" s="205">
        <v>17</v>
      </c>
      <c r="AZ19" s="203">
        <v>2</v>
      </c>
      <c r="BA19" s="203" t="s">
        <v>113</v>
      </c>
      <c r="BB19" s="87"/>
      <c r="BC19" s="204"/>
      <c r="BD19" s="209">
        <v>17</v>
      </c>
      <c r="BE19" s="203">
        <v>2</v>
      </c>
      <c r="BF19" s="203" t="s">
        <v>113</v>
      </c>
      <c r="BG19" s="87"/>
      <c r="BH19" s="204"/>
    </row>
    <row r="20" spans="1:60" ht="16.5" customHeight="1">
      <c r="A20" s="202">
        <v>18</v>
      </c>
      <c r="B20" s="203">
        <v>5</v>
      </c>
      <c r="C20" s="203" t="str">
        <f>IFERROR(VLOOKUP(#REF!,#REF!,2,FALSE),"")</f>
        <v/>
      </c>
      <c r="D20" s="210" t="s">
        <v>71</v>
      </c>
      <c r="E20" s="211">
        <v>869</v>
      </c>
      <c r="F20" s="205">
        <v>18</v>
      </c>
      <c r="G20" s="203">
        <v>7</v>
      </c>
      <c r="H20" s="203" t="str">
        <f>IFERROR(VLOOKUP(#REF!,#REF!,2,FALSE),"")</f>
        <v/>
      </c>
      <c r="I20" s="87" t="s">
        <v>71</v>
      </c>
      <c r="J20" s="204">
        <v>4304</v>
      </c>
      <c r="K20" s="205">
        <v>18</v>
      </c>
      <c r="L20" s="203">
        <v>3</v>
      </c>
      <c r="M20" s="203" t="str">
        <f>IFERROR(VLOOKUP(#REF!,#REF!,2,FALSE),"")</f>
        <v/>
      </c>
      <c r="N20" s="87" t="s">
        <v>71</v>
      </c>
      <c r="O20" s="204">
        <v>1100</v>
      </c>
      <c r="P20" s="205">
        <v>18</v>
      </c>
      <c r="Q20" s="203">
        <v>5</v>
      </c>
      <c r="R20" s="203" t="str">
        <f>IFERROR(VLOOKUP(#REF!,#REF!,2,FALSE),"")</f>
        <v/>
      </c>
      <c r="S20" s="210" t="s">
        <v>71</v>
      </c>
      <c r="T20" s="204">
        <v>422</v>
      </c>
      <c r="U20" s="205">
        <v>18</v>
      </c>
      <c r="V20" s="203">
        <v>1</v>
      </c>
      <c r="W20" s="203" t="str">
        <f>IFERROR(VLOOKUP(#REF!,#REF!,2,FALSE),"")</f>
        <v/>
      </c>
      <c r="X20" s="87" t="s">
        <v>71</v>
      </c>
      <c r="Y20" s="204">
        <v>1594</v>
      </c>
      <c r="Z20" s="205">
        <v>18</v>
      </c>
      <c r="AA20" s="203">
        <v>4</v>
      </c>
      <c r="AB20" s="203" t="str">
        <f>IFERROR(VLOOKUP(#REF!,#REF!,2,FALSE),"")</f>
        <v/>
      </c>
      <c r="AC20" s="87" t="s">
        <v>71</v>
      </c>
      <c r="AD20" s="204">
        <v>1934</v>
      </c>
      <c r="AE20" s="206">
        <v>18</v>
      </c>
      <c r="AF20" s="203">
        <v>6</v>
      </c>
      <c r="AG20" s="203" t="str">
        <f>IFERROR(VLOOKUP(#REF!,#REF!,2,FALSE),"")</f>
        <v/>
      </c>
      <c r="AH20" s="87" t="s">
        <v>71</v>
      </c>
      <c r="AI20" s="208">
        <v>6220</v>
      </c>
      <c r="AJ20" s="205">
        <v>18</v>
      </c>
      <c r="AK20" s="203">
        <v>2</v>
      </c>
      <c r="AL20" s="203" t="s">
        <v>113</v>
      </c>
      <c r="AM20" s="87"/>
      <c r="AN20" s="204"/>
      <c r="AO20" s="209">
        <v>18</v>
      </c>
      <c r="AP20" s="203">
        <v>4</v>
      </c>
      <c r="AQ20" s="203" t="str">
        <f>IFERROR(VLOOKUP(#REF!,#REF!,2,FALSE),"")</f>
        <v/>
      </c>
      <c r="AR20" s="87" t="s">
        <v>73</v>
      </c>
      <c r="AS20" s="208">
        <v>141</v>
      </c>
      <c r="AT20" s="205">
        <v>18</v>
      </c>
      <c r="AU20" s="203">
        <v>7</v>
      </c>
      <c r="AV20" s="203" t="str">
        <f>IFERROR(VLOOKUP(#REF!,#REF!,2,FALSE),"")</f>
        <v/>
      </c>
      <c r="AW20" s="87" t="s">
        <v>80</v>
      </c>
      <c r="AX20" s="204">
        <v>880</v>
      </c>
      <c r="AY20" s="205">
        <v>18</v>
      </c>
      <c r="AZ20" s="203">
        <v>3</v>
      </c>
      <c r="BA20" s="203" t="str">
        <f>IFERROR(VLOOKUP(#REF!,#REF!,2,FALSE),"")</f>
        <v/>
      </c>
      <c r="BB20" s="87" t="s">
        <v>71</v>
      </c>
      <c r="BC20" s="204">
        <v>581</v>
      </c>
      <c r="BD20" s="209">
        <v>18</v>
      </c>
      <c r="BE20" s="203">
        <v>3</v>
      </c>
      <c r="BF20" s="203" t="str">
        <f>IFERROR(VLOOKUP(#REF!,#REF!,2,FALSE),"")</f>
        <v/>
      </c>
      <c r="BG20" s="87" t="s">
        <v>71</v>
      </c>
      <c r="BH20" s="204">
        <v>889</v>
      </c>
    </row>
    <row r="21" spans="1:60" ht="16.5" customHeight="1">
      <c r="A21" s="202">
        <v>19</v>
      </c>
      <c r="B21" s="203">
        <v>6</v>
      </c>
      <c r="C21" s="203" t="str">
        <f>IFERROR(VLOOKUP(#REF!,#REF!,2,FALSE),"")</f>
        <v/>
      </c>
      <c r="D21" s="210" t="s">
        <v>81</v>
      </c>
      <c r="E21" s="211">
        <v>505</v>
      </c>
      <c r="F21" s="205">
        <v>19</v>
      </c>
      <c r="G21" s="203">
        <v>1</v>
      </c>
      <c r="H21" s="203" t="str">
        <f>IFERROR(VLOOKUP(#REF!,#REF!,2,FALSE),"")</f>
        <v/>
      </c>
      <c r="I21" s="87" t="s">
        <v>75</v>
      </c>
      <c r="J21" s="204">
        <v>4342</v>
      </c>
      <c r="K21" s="205">
        <v>19</v>
      </c>
      <c r="L21" s="203">
        <v>4</v>
      </c>
      <c r="M21" s="203" t="str">
        <f>IFERROR(VLOOKUP(#REF!,#REF!,2,FALSE),"")</f>
        <v/>
      </c>
      <c r="N21" s="87" t="s">
        <v>74</v>
      </c>
      <c r="O21" s="204">
        <v>241</v>
      </c>
      <c r="P21" s="205">
        <v>19</v>
      </c>
      <c r="Q21" s="203">
        <v>6</v>
      </c>
      <c r="R21" s="203" t="str">
        <f>IFERROR(VLOOKUP(#REF!,#REF!,2,FALSE),"")</f>
        <v/>
      </c>
      <c r="S21" s="210" t="s">
        <v>71</v>
      </c>
      <c r="T21" s="204">
        <v>383</v>
      </c>
      <c r="U21" s="205">
        <v>19</v>
      </c>
      <c r="V21" s="203">
        <v>2</v>
      </c>
      <c r="W21" s="203" t="s">
        <v>113</v>
      </c>
      <c r="X21" s="87"/>
      <c r="Y21" s="204"/>
      <c r="Z21" s="205">
        <v>19</v>
      </c>
      <c r="AA21" s="203">
        <v>5</v>
      </c>
      <c r="AB21" s="203" t="str">
        <f>IFERROR(VLOOKUP(#REF!,#REF!,2,FALSE),"")</f>
        <v/>
      </c>
      <c r="AC21" s="87" t="s">
        <v>71</v>
      </c>
      <c r="AD21" s="204">
        <v>1785</v>
      </c>
      <c r="AE21" s="206">
        <v>19</v>
      </c>
      <c r="AF21" s="203">
        <v>7</v>
      </c>
      <c r="AG21" s="203" t="str">
        <f>IFERROR(VLOOKUP(#REF!,#REF!,2,FALSE),"")</f>
        <v/>
      </c>
      <c r="AH21" s="87" t="s">
        <v>74</v>
      </c>
      <c r="AI21" s="208">
        <v>5556</v>
      </c>
      <c r="AJ21" s="205">
        <v>19</v>
      </c>
      <c r="AK21" s="203">
        <v>3</v>
      </c>
      <c r="AL21" s="203" t="str">
        <f>IFERROR(VLOOKUP(#REF!,#REF!,2,FALSE),"")</f>
        <v/>
      </c>
      <c r="AM21" s="87" t="s">
        <v>71</v>
      </c>
      <c r="AN21" s="204">
        <v>930</v>
      </c>
      <c r="AO21" s="209">
        <v>19</v>
      </c>
      <c r="AP21" s="203">
        <v>5</v>
      </c>
      <c r="AQ21" s="203" t="str">
        <f>IFERROR(VLOOKUP(#REF!,#REF!,2,FALSE),"")</f>
        <v/>
      </c>
      <c r="AR21" s="87" t="s">
        <v>79</v>
      </c>
      <c r="AS21" s="208">
        <v>63</v>
      </c>
      <c r="AT21" s="205">
        <v>19</v>
      </c>
      <c r="AU21" s="203">
        <v>1</v>
      </c>
      <c r="AV21" s="203" t="str">
        <f>IFERROR(VLOOKUP(#REF!,#REF!,2,FALSE),"")</f>
        <v/>
      </c>
      <c r="AW21" s="87" t="s">
        <v>71</v>
      </c>
      <c r="AX21" s="204">
        <v>1522</v>
      </c>
      <c r="AY21" s="205">
        <v>19</v>
      </c>
      <c r="AZ21" s="203">
        <v>4</v>
      </c>
      <c r="BA21" s="203" t="str">
        <f>IFERROR(VLOOKUP(#REF!,#REF!,2,FALSE),"")</f>
        <v/>
      </c>
      <c r="BB21" s="87" t="s">
        <v>71</v>
      </c>
      <c r="BC21" s="204">
        <v>826</v>
      </c>
      <c r="BD21" s="209">
        <v>19</v>
      </c>
      <c r="BE21" s="203">
        <v>4</v>
      </c>
      <c r="BF21" s="203" t="str">
        <f>IFERROR(VLOOKUP(#REF!,#REF!,2,FALSE),"")</f>
        <v/>
      </c>
      <c r="BG21" s="87" t="s">
        <v>71</v>
      </c>
      <c r="BH21" s="204">
        <v>1489</v>
      </c>
    </row>
    <row r="22" spans="1:60" ht="16.5" customHeight="1">
      <c r="A22" s="202">
        <v>20</v>
      </c>
      <c r="B22" s="203">
        <v>7</v>
      </c>
      <c r="C22" s="203" t="str">
        <f>IFERROR(VLOOKUP(#REF!,#REF!,2,FALSE),"")</f>
        <v/>
      </c>
      <c r="D22" s="210" t="s">
        <v>74</v>
      </c>
      <c r="E22" s="211">
        <v>2533</v>
      </c>
      <c r="F22" s="205">
        <v>20</v>
      </c>
      <c r="G22" s="203">
        <v>2</v>
      </c>
      <c r="H22" s="203" t="s">
        <v>113</v>
      </c>
      <c r="I22" s="87"/>
      <c r="J22" s="204"/>
      <c r="K22" s="205">
        <v>20</v>
      </c>
      <c r="L22" s="203">
        <v>5</v>
      </c>
      <c r="M22" s="203" t="str">
        <f>IFERROR(VLOOKUP(#REF!,#REF!,2,FALSE),"")</f>
        <v/>
      </c>
      <c r="N22" s="87" t="s">
        <v>74</v>
      </c>
      <c r="O22" s="204">
        <v>346</v>
      </c>
      <c r="P22" s="205">
        <v>20</v>
      </c>
      <c r="Q22" s="203">
        <v>7</v>
      </c>
      <c r="R22" s="203" t="str">
        <f>IFERROR(VLOOKUP(#REF!,#REF!,2,FALSE),"")</f>
        <v/>
      </c>
      <c r="S22" s="210" t="s">
        <v>71</v>
      </c>
      <c r="T22" s="204">
        <v>1780</v>
      </c>
      <c r="U22" s="205">
        <v>20</v>
      </c>
      <c r="V22" s="203">
        <v>3</v>
      </c>
      <c r="W22" s="203" t="str">
        <f>IFERROR(VLOOKUP(#REF!,#REF!,2,FALSE),"")</f>
        <v/>
      </c>
      <c r="X22" s="87" t="s">
        <v>71</v>
      </c>
      <c r="Y22" s="204">
        <v>739</v>
      </c>
      <c r="Z22" s="205">
        <v>20</v>
      </c>
      <c r="AA22" s="203">
        <v>6</v>
      </c>
      <c r="AB22" s="203" t="str">
        <f>IFERROR(VLOOKUP(#REF!,#REF!,2,FALSE),"")</f>
        <v/>
      </c>
      <c r="AC22" s="87" t="s">
        <v>71</v>
      </c>
      <c r="AD22" s="204">
        <v>3591</v>
      </c>
      <c r="AE22" s="206">
        <v>20</v>
      </c>
      <c r="AF22" s="203">
        <v>1</v>
      </c>
      <c r="AG22" s="203" t="str">
        <f>IFERROR(VLOOKUP(#REF!,#REF!,2,FALSE),"")</f>
        <v/>
      </c>
      <c r="AH22" s="87" t="s">
        <v>79</v>
      </c>
      <c r="AI22" s="208">
        <v>93</v>
      </c>
      <c r="AJ22" s="205">
        <v>20</v>
      </c>
      <c r="AK22" s="203">
        <v>4</v>
      </c>
      <c r="AL22" s="203" t="str">
        <f>IFERROR(VLOOKUP(#REF!,#REF!,2,FALSE),"")</f>
        <v/>
      </c>
      <c r="AM22" s="87" t="s">
        <v>71</v>
      </c>
      <c r="AN22" s="204">
        <v>1104</v>
      </c>
      <c r="AO22" s="209">
        <v>20</v>
      </c>
      <c r="AP22" s="203">
        <v>6</v>
      </c>
      <c r="AQ22" s="203" t="str">
        <f>IFERROR(VLOOKUP(#REF!,#REF!,2,FALSE),"")</f>
        <v/>
      </c>
      <c r="AR22" s="87" t="s">
        <v>104</v>
      </c>
      <c r="AS22" s="208">
        <v>67</v>
      </c>
      <c r="AT22" s="205">
        <v>20</v>
      </c>
      <c r="AU22" s="203">
        <v>2</v>
      </c>
      <c r="AV22" s="203" t="s">
        <v>113</v>
      </c>
      <c r="AW22" s="87"/>
      <c r="AX22" s="204"/>
      <c r="AY22" s="205">
        <v>20</v>
      </c>
      <c r="AZ22" s="203">
        <v>5</v>
      </c>
      <c r="BA22" s="203" t="str">
        <f>IFERROR(VLOOKUP(#REF!,#REF!,2,FALSE),"")</f>
        <v/>
      </c>
      <c r="BB22" s="87" t="s">
        <v>76</v>
      </c>
      <c r="BC22" s="204">
        <v>607</v>
      </c>
      <c r="BD22" s="209">
        <v>20</v>
      </c>
      <c r="BE22" s="203">
        <v>5</v>
      </c>
      <c r="BF22" s="203" t="str">
        <f>IFERROR(VLOOKUP(#REF!,#REF!,2,FALSE),"")</f>
        <v/>
      </c>
      <c r="BG22" s="87" t="s">
        <v>79</v>
      </c>
      <c r="BH22" s="204">
        <v>162</v>
      </c>
    </row>
    <row r="23" spans="1:60" ht="16.5" customHeight="1">
      <c r="A23" s="202">
        <v>21</v>
      </c>
      <c r="B23" s="203">
        <v>1</v>
      </c>
      <c r="C23" s="203" t="str">
        <f>IFERROR(VLOOKUP(#REF!,#REF!,2,FALSE),"")</f>
        <v/>
      </c>
      <c r="D23" s="210" t="s">
        <v>79</v>
      </c>
      <c r="E23" s="211">
        <v>112</v>
      </c>
      <c r="F23" s="205">
        <v>21</v>
      </c>
      <c r="G23" s="203">
        <v>3</v>
      </c>
      <c r="H23" s="203" t="str">
        <f>IFERROR(VLOOKUP(#REF!,#REF!,2,FALSE),"")</f>
        <v/>
      </c>
      <c r="I23" s="210" t="s">
        <v>71</v>
      </c>
      <c r="J23" s="204">
        <v>3204</v>
      </c>
      <c r="K23" s="205">
        <v>21</v>
      </c>
      <c r="L23" s="203">
        <v>6</v>
      </c>
      <c r="M23" s="203" t="str">
        <f>IFERROR(VLOOKUP(#REF!,#REF!,2,FALSE),"")</f>
        <v/>
      </c>
      <c r="N23" s="87" t="s">
        <v>74</v>
      </c>
      <c r="O23" s="204">
        <v>403</v>
      </c>
      <c r="P23" s="205">
        <v>21</v>
      </c>
      <c r="Q23" s="203">
        <v>1</v>
      </c>
      <c r="R23" s="203" t="str">
        <f>IFERROR(VLOOKUP(#REF!,#REF!,2,FALSE),"")</f>
        <v/>
      </c>
      <c r="S23" s="210" t="s">
        <v>71</v>
      </c>
      <c r="T23" s="204">
        <v>3043</v>
      </c>
      <c r="U23" s="205">
        <v>21</v>
      </c>
      <c r="V23" s="203">
        <v>4</v>
      </c>
      <c r="W23" s="203" t="str">
        <f>IFERROR(VLOOKUP(#REF!,#REF!,2,FALSE),"")</f>
        <v/>
      </c>
      <c r="X23" s="87" t="s">
        <v>73</v>
      </c>
      <c r="Y23" s="204">
        <v>966</v>
      </c>
      <c r="Z23" s="205">
        <v>21</v>
      </c>
      <c r="AA23" s="203">
        <v>7</v>
      </c>
      <c r="AB23" s="203" t="str">
        <f>IFERROR(VLOOKUP(#REF!,#REF!,2,FALSE),"")</f>
        <v/>
      </c>
      <c r="AC23" s="87" t="s">
        <v>71</v>
      </c>
      <c r="AD23" s="204">
        <v>3455</v>
      </c>
      <c r="AE23" s="206">
        <v>21</v>
      </c>
      <c r="AF23" s="203">
        <v>2</v>
      </c>
      <c r="AG23" s="203" t="s">
        <v>113</v>
      </c>
      <c r="AH23" s="87"/>
      <c r="AI23" s="208"/>
      <c r="AJ23" s="205">
        <v>21</v>
      </c>
      <c r="AK23" s="203">
        <v>5</v>
      </c>
      <c r="AL23" s="203" t="str">
        <f>IFERROR(VLOOKUP(#REF!,#REF!,2,FALSE),"")</f>
        <v/>
      </c>
      <c r="AM23" s="87" t="s">
        <v>71</v>
      </c>
      <c r="AN23" s="204">
        <v>1307</v>
      </c>
      <c r="AO23" s="209">
        <v>21</v>
      </c>
      <c r="AP23" s="203">
        <v>7</v>
      </c>
      <c r="AQ23" s="203" t="str">
        <f>IFERROR(VLOOKUP(#REF!,#REF!,2,FALSE),"")</f>
        <v/>
      </c>
      <c r="AR23" s="87" t="s">
        <v>71</v>
      </c>
      <c r="AS23" s="208">
        <v>1080</v>
      </c>
      <c r="AT23" s="205">
        <v>21</v>
      </c>
      <c r="AU23" s="203">
        <v>3</v>
      </c>
      <c r="AV23" s="203" t="str">
        <f>IFERROR(VLOOKUP(#REF!,#REF!,2,FALSE),"")</f>
        <v/>
      </c>
      <c r="AW23" s="87" t="s">
        <v>75</v>
      </c>
      <c r="AX23" s="204">
        <v>483</v>
      </c>
      <c r="AY23" s="205">
        <v>21</v>
      </c>
      <c r="AZ23" s="203">
        <v>6</v>
      </c>
      <c r="BA23" s="203" t="str">
        <f>IFERROR(VLOOKUP(#REF!,#REF!,2,FALSE),"")</f>
        <v/>
      </c>
      <c r="BB23" s="87" t="s">
        <v>71</v>
      </c>
      <c r="BC23" s="204">
        <v>771</v>
      </c>
      <c r="BD23" s="209">
        <v>21</v>
      </c>
      <c r="BE23" s="203">
        <v>6</v>
      </c>
      <c r="BF23" s="203" t="str">
        <f>IFERROR(VLOOKUP(#REF!,#REF!,2,FALSE),"")</f>
        <v/>
      </c>
      <c r="BG23" s="87" t="s">
        <v>71</v>
      </c>
      <c r="BH23" s="204">
        <v>3868</v>
      </c>
    </row>
    <row r="24" spans="1:60" ht="16.5" customHeight="1">
      <c r="A24" s="202">
        <v>22</v>
      </c>
      <c r="B24" s="203">
        <v>2</v>
      </c>
      <c r="C24" s="203" t="s">
        <v>113</v>
      </c>
      <c r="D24" s="210"/>
      <c r="E24" s="211"/>
      <c r="F24" s="205">
        <v>22</v>
      </c>
      <c r="G24" s="203">
        <v>4</v>
      </c>
      <c r="H24" s="203" t="str">
        <f>IFERROR(VLOOKUP(#REF!,#REF!,2,FALSE),"")</f>
        <v/>
      </c>
      <c r="I24" s="87" t="s">
        <v>71</v>
      </c>
      <c r="J24" s="204">
        <v>2776</v>
      </c>
      <c r="K24" s="205">
        <v>22</v>
      </c>
      <c r="L24" s="203">
        <v>7</v>
      </c>
      <c r="M24" s="203" t="str">
        <f>IFERROR(VLOOKUP(#REF!,#REF!,2,FALSE),"")</f>
        <v/>
      </c>
      <c r="N24" s="87" t="s">
        <v>71</v>
      </c>
      <c r="O24" s="204">
        <v>2711</v>
      </c>
      <c r="P24" s="205">
        <v>22</v>
      </c>
      <c r="Q24" s="203">
        <v>2</v>
      </c>
      <c r="R24" s="203" t="s">
        <v>113</v>
      </c>
      <c r="S24" s="210"/>
      <c r="T24" s="204"/>
      <c r="U24" s="205">
        <v>22</v>
      </c>
      <c r="V24" s="203">
        <v>5</v>
      </c>
      <c r="W24" s="203" t="str">
        <f>IFERROR(VLOOKUP(#REF!,#REF!,2,FALSE),"")</f>
        <v/>
      </c>
      <c r="X24" s="87" t="s">
        <v>71</v>
      </c>
      <c r="Y24" s="204">
        <v>942</v>
      </c>
      <c r="Z24" s="205">
        <v>22</v>
      </c>
      <c r="AA24" s="203">
        <v>1</v>
      </c>
      <c r="AB24" s="203" t="str">
        <f>IFERROR(VLOOKUP(#REF!,#REF!,2,FALSE),"")</f>
        <v/>
      </c>
      <c r="AC24" s="87" t="s">
        <v>71</v>
      </c>
      <c r="AD24" s="204">
        <v>7723</v>
      </c>
      <c r="AE24" s="206">
        <v>22</v>
      </c>
      <c r="AF24" s="203">
        <v>3</v>
      </c>
      <c r="AG24" s="203" t="str">
        <f>IFERROR(VLOOKUP(#REF!,#REF!,2,FALSE),"")</f>
        <v/>
      </c>
      <c r="AH24" s="87" t="s">
        <v>76</v>
      </c>
      <c r="AI24" s="208">
        <v>3300</v>
      </c>
      <c r="AJ24" s="205">
        <v>22</v>
      </c>
      <c r="AK24" s="203">
        <v>6</v>
      </c>
      <c r="AL24" s="203" t="str">
        <f>IFERROR(VLOOKUP(#REF!,#REF!,2,FALSE),"")</f>
        <v/>
      </c>
      <c r="AM24" s="87" t="s">
        <v>71</v>
      </c>
      <c r="AN24" s="204">
        <v>1336</v>
      </c>
      <c r="AO24" s="209">
        <v>22</v>
      </c>
      <c r="AP24" s="203">
        <v>1</v>
      </c>
      <c r="AQ24" s="203" t="str">
        <f>IFERROR(VLOOKUP(#REF!,#REF!,2,FALSE),"")</f>
        <v/>
      </c>
      <c r="AR24" s="87" t="s">
        <v>71</v>
      </c>
      <c r="AS24" s="208">
        <v>2235</v>
      </c>
      <c r="AT24" s="205">
        <v>22</v>
      </c>
      <c r="AU24" s="203">
        <v>4</v>
      </c>
      <c r="AV24" s="203" t="str">
        <f>IFERROR(VLOOKUP(#REF!,#REF!,2,FALSE),"")</f>
        <v/>
      </c>
      <c r="AW24" s="87" t="s">
        <v>71</v>
      </c>
      <c r="AX24" s="204">
        <v>364</v>
      </c>
      <c r="AY24" s="205">
        <v>22</v>
      </c>
      <c r="AZ24" s="203">
        <v>7</v>
      </c>
      <c r="BA24" s="203" t="str">
        <f>IFERROR(VLOOKUP(#REF!,#REF!,2,FALSE),"")</f>
        <v/>
      </c>
      <c r="BB24" s="87" t="s">
        <v>71</v>
      </c>
      <c r="BC24" s="204">
        <v>1987</v>
      </c>
      <c r="BD24" s="209">
        <v>22</v>
      </c>
      <c r="BE24" s="203">
        <v>7</v>
      </c>
      <c r="BF24" s="203" t="str">
        <f>IFERROR(VLOOKUP(#REF!,#REF!,2,FALSE),"")</f>
        <v/>
      </c>
      <c r="BG24" s="87" t="s">
        <v>71</v>
      </c>
      <c r="BH24" s="204">
        <v>5199</v>
      </c>
    </row>
    <row r="25" spans="1:60" ht="16.5" customHeight="1">
      <c r="A25" s="202">
        <v>23</v>
      </c>
      <c r="B25" s="203">
        <v>3</v>
      </c>
      <c r="C25" s="203" t="str">
        <f>IFERROR(VLOOKUP(#REF!,#REF!,2,FALSE),"")</f>
        <v/>
      </c>
      <c r="D25" s="210" t="s">
        <v>71</v>
      </c>
      <c r="E25" s="211">
        <v>1151</v>
      </c>
      <c r="F25" s="205">
        <v>23</v>
      </c>
      <c r="G25" s="203">
        <v>5</v>
      </c>
      <c r="H25" s="203" t="str">
        <f>IFERROR(VLOOKUP(#REF!,#REF!,2,FALSE),"")</f>
        <v/>
      </c>
      <c r="I25" s="87" t="s">
        <v>71</v>
      </c>
      <c r="J25" s="204">
        <v>1767</v>
      </c>
      <c r="K25" s="205">
        <v>23</v>
      </c>
      <c r="L25" s="203">
        <v>1</v>
      </c>
      <c r="M25" s="203" t="str">
        <f>IFERROR(VLOOKUP(#REF!,#REF!,2,FALSE),"")</f>
        <v/>
      </c>
      <c r="N25" s="87" t="s">
        <v>71</v>
      </c>
      <c r="O25" s="204">
        <v>4839</v>
      </c>
      <c r="P25" s="205">
        <v>23</v>
      </c>
      <c r="Q25" s="203">
        <v>3</v>
      </c>
      <c r="R25" s="203" t="str">
        <f>IFERROR(VLOOKUP(#REF!,#REF!,2,FALSE),"")</f>
        <v/>
      </c>
      <c r="S25" s="210" t="s">
        <v>71</v>
      </c>
      <c r="T25" s="204">
        <v>733</v>
      </c>
      <c r="U25" s="205">
        <v>23</v>
      </c>
      <c r="V25" s="203">
        <v>6</v>
      </c>
      <c r="W25" s="203" t="str">
        <f>IFERROR(VLOOKUP(#REF!,#REF!,2,FALSE),"")</f>
        <v/>
      </c>
      <c r="X25" s="87" t="s">
        <v>73</v>
      </c>
      <c r="Y25" s="204">
        <v>734</v>
      </c>
      <c r="Z25" s="205">
        <v>23</v>
      </c>
      <c r="AA25" s="203">
        <v>2</v>
      </c>
      <c r="AB25" s="203" t="str">
        <f>IFERROR(VLOOKUP(#REF!,#REF!,2,FALSE),"")</f>
        <v/>
      </c>
      <c r="AC25" s="87" t="s">
        <v>71</v>
      </c>
      <c r="AD25" s="204">
        <v>6018</v>
      </c>
      <c r="AE25" s="206">
        <v>23</v>
      </c>
      <c r="AF25" s="203">
        <v>4</v>
      </c>
      <c r="AG25" s="203" t="str">
        <f>IFERROR(VLOOKUP(#REF!,#REF!,2,FALSE),"")</f>
        <v/>
      </c>
      <c r="AH25" s="87" t="s">
        <v>75</v>
      </c>
      <c r="AI25" s="208">
        <v>2083</v>
      </c>
      <c r="AJ25" s="205">
        <v>23</v>
      </c>
      <c r="AK25" s="203">
        <v>7</v>
      </c>
      <c r="AL25" s="203" t="str">
        <f>IFERROR(VLOOKUP(#REF!,#REF!,2,FALSE),"")</f>
        <v/>
      </c>
      <c r="AM25" s="87" t="s">
        <v>71</v>
      </c>
      <c r="AN25" s="204">
        <v>5141</v>
      </c>
      <c r="AO25" s="209">
        <v>23</v>
      </c>
      <c r="AP25" s="203">
        <v>2</v>
      </c>
      <c r="AQ25" s="203" t="str">
        <f>IFERROR(VLOOKUP(#REF!,#REF!,2,FALSE),"")</f>
        <v/>
      </c>
      <c r="AR25" s="87" t="s">
        <v>75</v>
      </c>
      <c r="AS25" s="208">
        <v>1416</v>
      </c>
      <c r="AT25" s="205">
        <v>23</v>
      </c>
      <c r="AU25" s="203">
        <v>5</v>
      </c>
      <c r="AV25" s="203" t="str">
        <f>IFERROR(VLOOKUP(#REF!,#REF!,2,FALSE),"")</f>
        <v/>
      </c>
      <c r="AW25" s="87" t="s">
        <v>71</v>
      </c>
      <c r="AX25" s="204">
        <v>483</v>
      </c>
      <c r="AY25" s="205">
        <v>23</v>
      </c>
      <c r="AZ25" s="203">
        <v>1</v>
      </c>
      <c r="BA25" s="203" t="str">
        <f>IFERROR(VLOOKUP(#REF!,#REF!,2,FALSE),"")</f>
        <v/>
      </c>
      <c r="BB25" s="87" t="s">
        <v>76</v>
      </c>
      <c r="BC25" s="204">
        <v>3218</v>
      </c>
      <c r="BD25" s="209">
        <v>23</v>
      </c>
      <c r="BE25" s="203">
        <v>1</v>
      </c>
      <c r="BF25" s="203" t="str">
        <f>IFERROR(VLOOKUP(#REF!,#REF!,2,FALSE),"")</f>
        <v/>
      </c>
      <c r="BG25" s="87" t="s">
        <v>71</v>
      </c>
      <c r="BH25" s="204">
        <v>6189</v>
      </c>
    </row>
    <row r="26" spans="1:60" ht="16.5" customHeight="1">
      <c r="A26" s="202">
        <v>24</v>
      </c>
      <c r="B26" s="203">
        <v>4</v>
      </c>
      <c r="C26" s="203" t="str">
        <f>IFERROR(VLOOKUP(#REF!,#REF!,2,FALSE),"")</f>
        <v/>
      </c>
      <c r="D26" s="210" t="s">
        <v>79</v>
      </c>
      <c r="E26" s="211">
        <v>642</v>
      </c>
      <c r="F26" s="205">
        <v>24</v>
      </c>
      <c r="G26" s="203">
        <v>6</v>
      </c>
      <c r="H26" s="203" t="str">
        <f>IFERROR(VLOOKUP(#REF!,#REF!,2,FALSE),"")</f>
        <v/>
      </c>
      <c r="I26" s="87" t="s">
        <v>71</v>
      </c>
      <c r="J26" s="204">
        <v>3638</v>
      </c>
      <c r="K26" s="205">
        <v>24</v>
      </c>
      <c r="L26" s="203">
        <v>2</v>
      </c>
      <c r="M26" s="203" t="s">
        <v>113</v>
      </c>
      <c r="N26" s="87"/>
      <c r="O26" s="204"/>
      <c r="P26" s="205">
        <v>24</v>
      </c>
      <c r="Q26" s="203">
        <v>4</v>
      </c>
      <c r="R26" s="203" t="str">
        <f>IFERROR(VLOOKUP(#REF!,#REF!,2,FALSE),"")</f>
        <v/>
      </c>
      <c r="S26" s="210" t="s">
        <v>74</v>
      </c>
      <c r="T26" s="204">
        <v>351</v>
      </c>
      <c r="U26" s="205">
        <v>24</v>
      </c>
      <c r="V26" s="203">
        <v>7</v>
      </c>
      <c r="W26" s="203" t="str">
        <f>IFERROR(VLOOKUP(#REF!,#REF!,2,FALSE),"")</f>
        <v/>
      </c>
      <c r="X26" s="87" t="s">
        <v>71</v>
      </c>
      <c r="Y26" s="204">
        <v>1274</v>
      </c>
      <c r="Z26" s="205">
        <v>24</v>
      </c>
      <c r="AA26" s="203">
        <v>3</v>
      </c>
      <c r="AB26" s="203" t="s">
        <v>113</v>
      </c>
      <c r="AC26" s="87"/>
      <c r="AD26" s="204"/>
      <c r="AE26" s="206">
        <v>24</v>
      </c>
      <c r="AF26" s="203">
        <v>5</v>
      </c>
      <c r="AG26" s="203" t="str">
        <f>IFERROR(VLOOKUP(#REF!,#REF!,2,FALSE),"")</f>
        <v/>
      </c>
      <c r="AH26" s="87" t="s">
        <v>74</v>
      </c>
      <c r="AI26" s="208">
        <v>1212</v>
      </c>
      <c r="AJ26" s="205">
        <v>24</v>
      </c>
      <c r="AK26" s="203">
        <v>1</v>
      </c>
      <c r="AL26" s="203" t="str">
        <f>IFERROR(VLOOKUP(#REF!,#REF!,2,FALSE),"")</f>
        <v/>
      </c>
      <c r="AM26" s="87" t="s">
        <v>71</v>
      </c>
      <c r="AN26" s="204">
        <v>5447</v>
      </c>
      <c r="AO26" s="209">
        <v>24</v>
      </c>
      <c r="AP26" s="203">
        <v>3</v>
      </c>
      <c r="AQ26" s="203" t="s">
        <v>113</v>
      </c>
      <c r="AR26" s="87"/>
      <c r="AS26" s="208"/>
      <c r="AT26" s="205">
        <v>24</v>
      </c>
      <c r="AU26" s="203">
        <v>6</v>
      </c>
      <c r="AV26" s="203" t="str">
        <f>IFERROR(VLOOKUP(#REF!,#REF!,2,FALSE),"")</f>
        <v/>
      </c>
      <c r="AW26" s="87" t="s">
        <v>71</v>
      </c>
      <c r="AX26" s="204">
        <v>570</v>
      </c>
      <c r="AY26" s="205">
        <v>24</v>
      </c>
      <c r="AZ26" s="203">
        <v>2</v>
      </c>
      <c r="BA26" s="203" t="s">
        <v>113</v>
      </c>
      <c r="BB26" s="87"/>
      <c r="BC26" s="204"/>
      <c r="BD26" s="209">
        <v>24</v>
      </c>
      <c r="BE26" s="203">
        <v>2</v>
      </c>
      <c r="BF26" s="203" t="s">
        <v>113</v>
      </c>
      <c r="BG26" s="87"/>
      <c r="BH26" s="204"/>
    </row>
    <row r="27" spans="1:60" ht="16.5" customHeight="1">
      <c r="A27" s="202">
        <v>25</v>
      </c>
      <c r="B27" s="203">
        <v>5</v>
      </c>
      <c r="C27" s="203" t="str">
        <f>IFERROR(VLOOKUP(#REF!,#REF!,2,FALSE),"")</f>
        <v/>
      </c>
      <c r="D27" s="210" t="s">
        <v>71</v>
      </c>
      <c r="E27" s="211">
        <v>1608</v>
      </c>
      <c r="F27" s="205">
        <v>25</v>
      </c>
      <c r="G27" s="203">
        <v>7</v>
      </c>
      <c r="H27" s="203" t="str">
        <f>IFERROR(VLOOKUP(#REF!,#REF!,2,FALSE),"")</f>
        <v/>
      </c>
      <c r="I27" s="87" t="s">
        <v>83</v>
      </c>
      <c r="J27" s="204">
        <v>4419</v>
      </c>
      <c r="K27" s="205">
        <v>25</v>
      </c>
      <c r="L27" s="203">
        <v>3</v>
      </c>
      <c r="M27" s="203" t="str">
        <f>IFERROR(VLOOKUP(#REF!,#REF!,2,FALSE),"")</f>
        <v/>
      </c>
      <c r="N27" s="87" t="s">
        <v>75</v>
      </c>
      <c r="O27" s="204">
        <v>1335</v>
      </c>
      <c r="P27" s="205">
        <v>25</v>
      </c>
      <c r="Q27" s="203">
        <v>5</v>
      </c>
      <c r="R27" s="203" t="str">
        <f>IFERROR(VLOOKUP(#REF!,#REF!,2,FALSE),"")</f>
        <v/>
      </c>
      <c r="S27" s="210" t="s">
        <v>71</v>
      </c>
      <c r="T27" s="204">
        <v>921</v>
      </c>
      <c r="U27" s="205">
        <v>25</v>
      </c>
      <c r="V27" s="203">
        <v>1</v>
      </c>
      <c r="W27" s="203" t="str">
        <f>IFERROR(VLOOKUP(#REF!,#REF!,2,FALSE),"")</f>
        <v/>
      </c>
      <c r="X27" s="87" t="s">
        <v>77</v>
      </c>
      <c r="Y27" s="204">
        <v>821</v>
      </c>
      <c r="Z27" s="205">
        <v>25</v>
      </c>
      <c r="AA27" s="203">
        <v>4</v>
      </c>
      <c r="AB27" s="203" t="str">
        <f>IFERROR(VLOOKUP(#REF!,#REF!,2,FALSE),"")</f>
        <v/>
      </c>
      <c r="AC27" s="87" t="s">
        <v>77</v>
      </c>
      <c r="AD27" s="204">
        <v>849</v>
      </c>
      <c r="AE27" s="206">
        <v>25</v>
      </c>
      <c r="AF27" s="203">
        <v>6</v>
      </c>
      <c r="AG27" s="203" t="str">
        <f>IFERROR(VLOOKUP(#REF!,#REF!,2,FALSE),"")</f>
        <v/>
      </c>
      <c r="AH27" s="87" t="s">
        <v>79</v>
      </c>
      <c r="AI27" s="208">
        <v>400</v>
      </c>
      <c r="AJ27" s="205">
        <v>25</v>
      </c>
      <c r="AK27" s="203">
        <v>2</v>
      </c>
      <c r="AL27" s="203" t="s">
        <v>113</v>
      </c>
      <c r="AM27" s="87"/>
      <c r="AN27" s="204"/>
      <c r="AO27" s="209">
        <v>25</v>
      </c>
      <c r="AP27" s="203">
        <v>4</v>
      </c>
      <c r="AQ27" s="203" t="str">
        <f>IFERROR(VLOOKUP(#REF!,#REF!,2,FALSE),"")</f>
        <v/>
      </c>
      <c r="AR27" s="87" t="s">
        <v>71</v>
      </c>
      <c r="AS27" s="208">
        <v>931</v>
      </c>
      <c r="AT27" s="205">
        <v>25</v>
      </c>
      <c r="AU27" s="203">
        <v>7</v>
      </c>
      <c r="AV27" s="203" t="str">
        <f>IFERROR(VLOOKUP(#REF!,#REF!,2,FALSE),"")</f>
        <v/>
      </c>
      <c r="AW27" s="87" t="s">
        <v>76</v>
      </c>
      <c r="AX27" s="204">
        <v>3159</v>
      </c>
      <c r="AY27" s="205">
        <v>25</v>
      </c>
      <c r="AZ27" s="203">
        <v>3</v>
      </c>
      <c r="BA27" s="203" t="str">
        <f>IFERROR(VLOOKUP(#REF!,#REF!,2,FALSE),"")</f>
        <v/>
      </c>
      <c r="BB27" s="87" t="s">
        <v>71</v>
      </c>
      <c r="BC27" s="204">
        <v>1146</v>
      </c>
      <c r="BD27" s="209">
        <v>25</v>
      </c>
      <c r="BE27" s="203">
        <v>3</v>
      </c>
      <c r="BF27" s="203" t="str">
        <f>IFERROR(VLOOKUP(#REF!,#REF!,2,FALSE),"")</f>
        <v/>
      </c>
      <c r="BG27" s="87" t="s">
        <v>71</v>
      </c>
      <c r="BH27" s="204">
        <v>2907</v>
      </c>
    </row>
    <row r="28" spans="1:60" ht="16.5" customHeight="1">
      <c r="A28" s="202">
        <v>26</v>
      </c>
      <c r="B28" s="203">
        <v>6</v>
      </c>
      <c r="C28" s="203" t="str">
        <f>IFERROR(VLOOKUP(#REF!,#REF!,2,FALSE),"")</f>
        <v/>
      </c>
      <c r="D28" s="210" t="s">
        <v>71</v>
      </c>
      <c r="E28" s="211">
        <v>2464</v>
      </c>
      <c r="F28" s="205">
        <v>26</v>
      </c>
      <c r="G28" s="203">
        <v>1</v>
      </c>
      <c r="H28" s="203" t="str">
        <f>IFERROR(VLOOKUP(#REF!,#REF!,2,FALSE),"")</f>
        <v/>
      </c>
      <c r="I28" s="87" t="s">
        <v>83</v>
      </c>
      <c r="J28" s="204">
        <v>4955</v>
      </c>
      <c r="K28" s="205">
        <v>26</v>
      </c>
      <c r="L28" s="203">
        <v>4</v>
      </c>
      <c r="M28" s="203" t="str">
        <f>IFERROR(VLOOKUP(#REF!,#REF!,2,FALSE),"")</f>
        <v/>
      </c>
      <c r="N28" s="87" t="s">
        <v>74</v>
      </c>
      <c r="O28" s="204">
        <v>111</v>
      </c>
      <c r="P28" s="205">
        <v>26</v>
      </c>
      <c r="Q28" s="203">
        <v>6</v>
      </c>
      <c r="R28" s="203" t="str">
        <f>IFERROR(VLOOKUP(#REF!,#REF!,2,FALSE),"")</f>
        <v/>
      </c>
      <c r="S28" s="210" t="s">
        <v>71</v>
      </c>
      <c r="T28" s="204">
        <v>913</v>
      </c>
      <c r="U28" s="205">
        <v>26</v>
      </c>
      <c r="V28" s="203">
        <v>2</v>
      </c>
      <c r="W28" s="203" t="s">
        <v>113</v>
      </c>
      <c r="X28" s="87"/>
      <c r="Y28" s="204"/>
      <c r="Z28" s="205">
        <v>26</v>
      </c>
      <c r="AA28" s="203">
        <v>5</v>
      </c>
      <c r="AB28" s="203" t="str">
        <f>IFERROR(VLOOKUP(#REF!,#REF!,2,FALSE),"")</f>
        <v/>
      </c>
      <c r="AC28" s="87" t="s">
        <v>83</v>
      </c>
      <c r="AD28" s="204">
        <v>1147</v>
      </c>
      <c r="AE28" s="206">
        <v>26</v>
      </c>
      <c r="AF28" s="203">
        <v>7</v>
      </c>
      <c r="AG28" s="203" t="str">
        <f>IFERROR(VLOOKUP(#REF!,#REF!,2,FALSE),"")</f>
        <v/>
      </c>
      <c r="AH28" s="87" t="s">
        <v>79</v>
      </c>
      <c r="AI28" s="208">
        <v>62</v>
      </c>
      <c r="AJ28" s="205">
        <v>26</v>
      </c>
      <c r="AK28" s="203">
        <v>3</v>
      </c>
      <c r="AL28" s="203" t="str">
        <f>IFERROR(VLOOKUP(#REF!,#REF!,2,FALSE),"")</f>
        <v/>
      </c>
      <c r="AM28" s="87" t="s">
        <v>71</v>
      </c>
      <c r="AN28" s="204">
        <v>1245</v>
      </c>
      <c r="AO28" s="209">
        <v>26</v>
      </c>
      <c r="AP28" s="203">
        <v>5</v>
      </c>
      <c r="AQ28" s="203" t="str">
        <f>IFERROR(VLOOKUP(#REF!,#REF!,2,FALSE),"")</f>
        <v/>
      </c>
      <c r="AR28" s="87" t="s">
        <v>76</v>
      </c>
      <c r="AS28" s="208">
        <v>341</v>
      </c>
      <c r="AT28" s="205">
        <v>26</v>
      </c>
      <c r="AU28" s="203">
        <v>1</v>
      </c>
      <c r="AV28" s="203" t="str">
        <f>IFERROR(VLOOKUP(#REF!,#REF!,2,FALSE),"")</f>
        <v/>
      </c>
      <c r="AW28" s="87" t="s">
        <v>76</v>
      </c>
      <c r="AX28" s="204">
        <v>2822</v>
      </c>
      <c r="AY28" s="205">
        <v>26</v>
      </c>
      <c r="AZ28" s="203">
        <v>4</v>
      </c>
      <c r="BA28" s="203" t="str">
        <f>IFERROR(VLOOKUP(#REF!,#REF!,2,FALSE),"")</f>
        <v/>
      </c>
      <c r="BB28" s="87" t="s">
        <v>71</v>
      </c>
      <c r="BC28" s="204">
        <v>1718</v>
      </c>
      <c r="BD28" s="209">
        <v>26</v>
      </c>
      <c r="BE28" s="203">
        <v>4</v>
      </c>
      <c r="BF28" s="203" t="str">
        <f>IFERROR(VLOOKUP(#REF!,#REF!,2,FALSE),"")</f>
        <v/>
      </c>
      <c r="BG28" s="87" t="s">
        <v>75</v>
      </c>
      <c r="BH28" s="204">
        <v>1728</v>
      </c>
    </row>
    <row r="29" spans="1:60" ht="16.5" customHeight="1">
      <c r="A29" s="202">
        <v>27</v>
      </c>
      <c r="B29" s="203">
        <v>7</v>
      </c>
      <c r="C29" s="203" t="str">
        <f>IFERROR(VLOOKUP(#REF!,#REF!,2,FALSE),"")</f>
        <v/>
      </c>
      <c r="D29" s="210" t="s">
        <v>71</v>
      </c>
      <c r="E29" s="211">
        <v>4096</v>
      </c>
      <c r="F29" s="205">
        <v>27</v>
      </c>
      <c r="G29" s="203">
        <v>2</v>
      </c>
      <c r="H29" s="203" t="s">
        <v>113</v>
      </c>
      <c r="I29" s="87"/>
      <c r="J29" s="204"/>
      <c r="K29" s="205">
        <v>27</v>
      </c>
      <c r="L29" s="203">
        <v>5</v>
      </c>
      <c r="M29" s="203" t="str">
        <f>IFERROR(VLOOKUP(#REF!,#REF!,2,FALSE),"")</f>
        <v/>
      </c>
      <c r="N29" s="87" t="s">
        <v>71</v>
      </c>
      <c r="O29" s="204">
        <v>712</v>
      </c>
      <c r="P29" s="205">
        <v>27</v>
      </c>
      <c r="Q29" s="203">
        <v>7</v>
      </c>
      <c r="R29" s="203" t="str">
        <f>IFERROR(VLOOKUP(#REF!,#REF!,2,FALSE),"")</f>
        <v/>
      </c>
      <c r="S29" s="210" t="s">
        <v>71</v>
      </c>
      <c r="T29" s="204">
        <v>953</v>
      </c>
      <c r="U29" s="205">
        <v>27</v>
      </c>
      <c r="V29" s="203">
        <v>3</v>
      </c>
      <c r="W29" s="203" t="str">
        <f>IFERROR(VLOOKUP(#REF!,#REF!,2,FALSE),"")</f>
        <v/>
      </c>
      <c r="X29" s="87" t="s">
        <v>71</v>
      </c>
      <c r="Y29" s="204">
        <v>1698</v>
      </c>
      <c r="Z29" s="205">
        <v>27</v>
      </c>
      <c r="AA29" s="203">
        <v>6</v>
      </c>
      <c r="AB29" s="203" t="str">
        <f>IFERROR(VLOOKUP(#REF!,#REF!,2,FALSE),"")</f>
        <v/>
      </c>
      <c r="AC29" s="87" t="s">
        <v>71</v>
      </c>
      <c r="AD29" s="204">
        <v>2478</v>
      </c>
      <c r="AE29" s="206">
        <v>27</v>
      </c>
      <c r="AF29" s="203">
        <v>1</v>
      </c>
      <c r="AG29" s="203" t="str">
        <f>IFERROR(VLOOKUP(#REF!,#REF!,2,FALSE),"")</f>
        <v/>
      </c>
      <c r="AH29" s="87" t="s">
        <v>71</v>
      </c>
      <c r="AI29" s="208">
        <v>5170</v>
      </c>
      <c r="AJ29" s="205">
        <v>27</v>
      </c>
      <c r="AK29" s="203">
        <v>4</v>
      </c>
      <c r="AL29" s="203" t="str">
        <f>IFERROR(VLOOKUP(#REF!,#REF!,2,FALSE),"")</f>
        <v/>
      </c>
      <c r="AM29" s="87" t="s">
        <v>71</v>
      </c>
      <c r="AN29" s="204">
        <v>984</v>
      </c>
      <c r="AO29" s="209">
        <v>27</v>
      </c>
      <c r="AP29" s="203">
        <v>6</v>
      </c>
      <c r="AQ29" s="203" t="str">
        <f>IFERROR(VLOOKUP(#REF!,#REF!,2,FALSE),"")</f>
        <v/>
      </c>
      <c r="AR29" s="87" t="s">
        <v>72</v>
      </c>
      <c r="AS29" s="208">
        <v>180</v>
      </c>
      <c r="AT29" s="205">
        <v>27</v>
      </c>
      <c r="AU29" s="203">
        <v>2</v>
      </c>
      <c r="AV29" s="203" t="s">
        <v>113</v>
      </c>
      <c r="AW29" s="87"/>
      <c r="AX29" s="204"/>
      <c r="AY29" s="205">
        <v>27</v>
      </c>
      <c r="AZ29" s="203">
        <v>5</v>
      </c>
      <c r="BA29" s="203" t="str">
        <f>IFERROR(VLOOKUP(#REF!,#REF!,2,FALSE),"")</f>
        <v/>
      </c>
      <c r="BB29" s="87" t="s">
        <v>76</v>
      </c>
      <c r="BC29" s="204">
        <v>349</v>
      </c>
      <c r="BD29" s="209">
        <v>27</v>
      </c>
      <c r="BE29" s="203">
        <v>5</v>
      </c>
      <c r="BF29" s="203" t="str">
        <f>IFERROR(VLOOKUP(#REF!,#REF!,2,FALSE),"")</f>
        <v/>
      </c>
      <c r="BG29" s="87" t="s">
        <v>77</v>
      </c>
      <c r="BH29" s="204">
        <v>541</v>
      </c>
    </row>
    <row r="30" spans="1:60" ht="16.5" customHeight="1">
      <c r="A30" s="202">
        <v>28</v>
      </c>
      <c r="B30" s="203">
        <v>1</v>
      </c>
      <c r="C30" s="203" t="str">
        <f>IFERROR(VLOOKUP(#REF!,#REF!,2,FALSE),"")</f>
        <v/>
      </c>
      <c r="D30" s="210" t="s">
        <v>71</v>
      </c>
      <c r="E30" s="211">
        <v>9875</v>
      </c>
      <c r="F30" s="205">
        <v>28</v>
      </c>
      <c r="G30" s="203">
        <v>3</v>
      </c>
      <c r="H30" s="203" t="str">
        <f>IFERROR(VLOOKUP(#REF!,#REF!,2,FALSE),"")</f>
        <v/>
      </c>
      <c r="I30" s="210" t="s">
        <v>71</v>
      </c>
      <c r="J30" s="204">
        <v>838</v>
      </c>
      <c r="K30" s="205">
        <v>28</v>
      </c>
      <c r="L30" s="203">
        <v>6</v>
      </c>
      <c r="M30" s="203" t="str">
        <f>IFERROR(VLOOKUP(#REF!,#REF!,2,FALSE),"")</f>
        <v/>
      </c>
      <c r="N30" s="87" t="s">
        <v>71</v>
      </c>
      <c r="O30" s="204">
        <v>811</v>
      </c>
      <c r="P30" s="205">
        <v>28</v>
      </c>
      <c r="Q30" s="203">
        <v>1</v>
      </c>
      <c r="R30" s="203" t="str">
        <f>IFERROR(VLOOKUP(#REF!,#REF!,2,FALSE),"")</f>
        <v/>
      </c>
      <c r="S30" s="210" t="s">
        <v>71</v>
      </c>
      <c r="T30" s="204">
        <v>1962</v>
      </c>
      <c r="U30" s="205">
        <v>28</v>
      </c>
      <c r="V30" s="203">
        <v>4</v>
      </c>
      <c r="W30" s="203" t="str">
        <f>IFERROR(VLOOKUP(#REF!,#REF!,2,FALSE),"")</f>
        <v/>
      </c>
      <c r="X30" s="87" t="s">
        <v>71</v>
      </c>
      <c r="Y30" s="204">
        <v>1337</v>
      </c>
      <c r="Z30" s="205">
        <v>28</v>
      </c>
      <c r="AA30" s="203">
        <v>7</v>
      </c>
      <c r="AB30" s="203" t="str">
        <f>IFERROR(VLOOKUP(#REF!,#REF!,2,FALSE),"")</f>
        <v/>
      </c>
      <c r="AC30" s="87" t="s">
        <v>75</v>
      </c>
      <c r="AD30" s="204">
        <v>3369</v>
      </c>
      <c r="AE30" s="206">
        <v>28</v>
      </c>
      <c r="AF30" s="203">
        <v>2</v>
      </c>
      <c r="AG30" s="203" t="s">
        <v>113</v>
      </c>
      <c r="AH30" s="87"/>
      <c r="AI30" s="208"/>
      <c r="AJ30" s="205">
        <v>28</v>
      </c>
      <c r="AK30" s="203">
        <v>5</v>
      </c>
      <c r="AL30" s="203" t="str">
        <f>IFERROR(VLOOKUP(#REF!,#REF!,2,FALSE),"")</f>
        <v/>
      </c>
      <c r="AM30" s="87" t="s">
        <v>76</v>
      </c>
      <c r="AN30" s="204">
        <v>519</v>
      </c>
      <c r="AO30" s="209">
        <v>28</v>
      </c>
      <c r="AP30" s="203">
        <v>7</v>
      </c>
      <c r="AQ30" s="203" t="str">
        <f>IFERROR(VLOOKUP(#REF!,#REF!,2,FALSE),"")</f>
        <v/>
      </c>
      <c r="AR30" s="87" t="s">
        <v>71</v>
      </c>
      <c r="AS30" s="208">
        <v>1984</v>
      </c>
      <c r="AT30" s="205">
        <v>28</v>
      </c>
      <c r="AU30" s="203">
        <v>3</v>
      </c>
      <c r="AV30" s="203" t="str">
        <f>IFERROR(VLOOKUP(#REF!,#REF!,2,FALSE),"")</f>
        <v/>
      </c>
      <c r="AW30" s="87" t="s">
        <v>71</v>
      </c>
      <c r="AX30" s="204">
        <v>573</v>
      </c>
      <c r="AY30" s="205">
        <v>28</v>
      </c>
      <c r="AZ30" s="203">
        <v>6</v>
      </c>
      <c r="BA30" s="203" t="str">
        <f>IFERROR(VLOOKUP(#REF!,#REF!,2,FALSE),"")</f>
        <v/>
      </c>
      <c r="BB30" s="87" t="s">
        <v>71</v>
      </c>
      <c r="BC30" s="204">
        <v>1044</v>
      </c>
      <c r="BD30" s="209">
        <v>28</v>
      </c>
      <c r="BE30" s="203">
        <v>6</v>
      </c>
      <c r="BF30" s="203" t="str">
        <f>IFERROR(VLOOKUP(#REF!,#REF!,2,FALSE),"")</f>
        <v/>
      </c>
      <c r="BG30" s="87" t="s">
        <v>71</v>
      </c>
      <c r="BH30" s="204">
        <v>3213</v>
      </c>
    </row>
    <row r="31" spans="1:60" ht="16.5" customHeight="1">
      <c r="A31" s="202">
        <v>29</v>
      </c>
      <c r="B31" s="203">
        <v>2</v>
      </c>
      <c r="C31" s="203" t="str">
        <f>IFERROR(VLOOKUP(#REF!,#REF!,2,FALSE),"")</f>
        <v/>
      </c>
      <c r="D31" s="210" t="s">
        <v>71</v>
      </c>
      <c r="E31" s="211">
        <v>8697</v>
      </c>
      <c r="F31" s="205">
        <v>29</v>
      </c>
      <c r="G31" s="203">
        <v>4</v>
      </c>
      <c r="H31" s="203" t="str">
        <f>IFERROR(VLOOKUP(#REF!,#REF!,2,FALSE),"")</f>
        <v/>
      </c>
      <c r="I31" s="87" t="s">
        <v>72</v>
      </c>
      <c r="J31" s="204">
        <v>1246</v>
      </c>
      <c r="K31" s="205">
        <v>29</v>
      </c>
      <c r="L31" s="203">
        <v>7</v>
      </c>
      <c r="M31" s="203" t="str">
        <f>IFERROR(VLOOKUP(#REF!,#REF!,2,FALSE),"")</f>
        <v/>
      </c>
      <c r="N31" s="87" t="s">
        <v>71</v>
      </c>
      <c r="O31" s="204">
        <v>2960</v>
      </c>
      <c r="P31" s="205">
        <v>29</v>
      </c>
      <c r="Q31" s="203">
        <v>2</v>
      </c>
      <c r="R31" s="203" t="s">
        <v>113</v>
      </c>
      <c r="S31" s="210"/>
      <c r="T31" s="204"/>
      <c r="U31" s="205">
        <v>29</v>
      </c>
      <c r="V31" s="203">
        <v>5</v>
      </c>
      <c r="W31" s="203" t="str">
        <f>IFERROR(VLOOKUP(#REF!,#REF!,2,FALSE),"")</f>
        <v/>
      </c>
      <c r="X31" s="87" t="s">
        <v>71</v>
      </c>
      <c r="Y31" s="204">
        <v>1209</v>
      </c>
      <c r="Z31" s="205">
        <v>29</v>
      </c>
      <c r="AA31" s="203">
        <v>1</v>
      </c>
      <c r="AB31" s="203" t="str">
        <f>IFERROR(VLOOKUP(#REF!,#REF!,2,FALSE),"")</f>
        <v/>
      </c>
      <c r="AC31" s="87" t="s">
        <v>71</v>
      </c>
      <c r="AD31" s="204">
        <v>6016</v>
      </c>
      <c r="AE31" s="206">
        <v>29</v>
      </c>
      <c r="AF31" s="203">
        <v>3</v>
      </c>
      <c r="AG31" s="203" t="str">
        <f>IFERROR(VLOOKUP(#REF!,#REF!,2,FALSE),"")</f>
        <v/>
      </c>
      <c r="AH31" s="87" t="s">
        <v>71</v>
      </c>
      <c r="AI31" s="208">
        <v>1637</v>
      </c>
      <c r="AJ31" s="205">
        <v>29</v>
      </c>
      <c r="AK31" s="203">
        <v>6</v>
      </c>
      <c r="AL31" s="203" t="str">
        <f>IFERROR(VLOOKUP(#REF!,#REF!,2,FALSE),"")</f>
        <v/>
      </c>
      <c r="AM31" s="87" t="s">
        <v>71</v>
      </c>
      <c r="AN31" s="204">
        <v>750</v>
      </c>
      <c r="AO31" s="209">
        <v>29</v>
      </c>
      <c r="AP31" s="203">
        <v>1</v>
      </c>
      <c r="AQ31" s="203" t="s">
        <v>113</v>
      </c>
      <c r="AR31" s="87"/>
      <c r="AS31" s="208"/>
      <c r="AT31" s="205">
        <v>29</v>
      </c>
      <c r="AU31" s="203">
        <v>4</v>
      </c>
      <c r="AV31" s="203" t="str">
        <f>IFERROR(VLOOKUP(#REF!,#REF!,2,FALSE),"")</f>
        <v/>
      </c>
      <c r="AW31" s="87" t="s">
        <v>71</v>
      </c>
      <c r="AX31" s="204">
        <v>713</v>
      </c>
      <c r="AY31" s="214"/>
      <c r="AZ31" s="86"/>
      <c r="BA31" s="86"/>
      <c r="BB31" s="86"/>
      <c r="BC31" s="215"/>
      <c r="BD31" s="209">
        <v>29</v>
      </c>
      <c r="BE31" s="203">
        <v>7</v>
      </c>
      <c r="BF31" s="203" t="str">
        <f>IFERROR(VLOOKUP(#REF!,#REF!,2,FALSE),"")</f>
        <v/>
      </c>
      <c r="BG31" s="87" t="s">
        <v>71</v>
      </c>
      <c r="BH31" s="204">
        <v>5861</v>
      </c>
    </row>
    <row r="32" spans="1:60" ht="16.5" customHeight="1">
      <c r="A32" s="202">
        <v>30</v>
      </c>
      <c r="B32" s="203">
        <v>3</v>
      </c>
      <c r="C32" s="203" t="str">
        <f>IFERROR(VLOOKUP(#REF!,#REF!,2,FALSE),"")</f>
        <v/>
      </c>
      <c r="D32" s="210" t="s">
        <v>74</v>
      </c>
      <c r="E32" s="211">
        <v>1890</v>
      </c>
      <c r="F32" s="205">
        <v>30</v>
      </c>
      <c r="G32" s="203">
        <v>5</v>
      </c>
      <c r="H32" s="203" t="str">
        <f>IFERROR(VLOOKUP(#REF!,#REF!,2,FALSE),"")</f>
        <v/>
      </c>
      <c r="I32" s="87" t="s">
        <v>81</v>
      </c>
      <c r="J32" s="204">
        <v>1030</v>
      </c>
      <c r="K32" s="205">
        <v>30</v>
      </c>
      <c r="L32" s="203">
        <v>1</v>
      </c>
      <c r="M32" s="203" t="str">
        <f>IFERROR(VLOOKUP(#REF!,#REF!,2,FALSE),"")</f>
        <v/>
      </c>
      <c r="N32" s="87" t="s">
        <v>71</v>
      </c>
      <c r="O32" s="204">
        <v>4662</v>
      </c>
      <c r="P32" s="205">
        <v>30</v>
      </c>
      <c r="Q32" s="203">
        <v>3</v>
      </c>
      <c r="R32" s="203" t="str">
        <f>IFERROR(VLOOKUP(#REF!,#REF!,2,FALSE),"")</f>
        <v/>
      </c>
      <c r="S32" s="210" t="s">
        <v>71</v>
      </c>
      <c r="T32" s="204">
        <v>1107</v>
      </c>
      <c r="U32" s="205">
        <v>30</v>
      </c>
      <c r="V32" s="203">
        <v>6</v>
      </c>
      <c r="W32" s="203" t="str">
        <f>IFERROR(VLOOKUP(#REF!,#REF!,2,FALSE),"")</f>
        <v/>
      </c>
      <c r="X32" s="87" t="s">
        <v>71</v>
      </c>
      <c r="Y32" s="204">
        <v>921</v>
      </c>
      <c r="Z32" s="205">
        <v>30</v>
      </c>
      <c r="AA32" s="203">
        <v>2</v>
      </c>
      <c r="AB32" s="203" t="s">
        <v>113</v>
      </c>
      <c r="AC32" s="87"/>
      <c r="AD32" s="204"/>
      <c r="AE32" s="206">
        <v>30</v>
      </c>
      <c r="AF32" s="203">
        <v>4</v>
      </c>
      <c r="AG32" s="203" t="str">
        <f>IFERROR(VLOOKUP(#REF!,#REF!,2,FALSE),"")</f>
        <v/>
      </c>
      <c r="AH32" s="87" t="s">
        <v>71</v>
      </c>
      <c r="AI32" s="208">
        <v>3050</v>
      </c>
      <c r="AJ32" s="205">
        <v>30</v>
      </c>
      <c r="AK32" s="203">
        <v>7</v>
      </c>
      <c r="AL32" s="203" t="str">
        <f>IFERROR(VLOOKUP(#REF!,#REF!,2,FALSE),"")</f>
        <v/>
      </c>
      <c r="AM32" s="87" t="s">
        <v>71</v>
      </c>
      <c r="AN32" s="204">
        <v>3046</v>
      </c>
      <c r="AO32" s="209">
        <v>30</v>
      </c>
      <c r="AP32" s="203">
        <v>2</v>
      </c>
      <c r="AQ32" s="203" t="s">
        <v>113</v>
      </c>
      <c r="AR32" s="87"/>
      <c r="AS32" s="208"/>
      <c r="AT32" s="205">
        <v>30</v>
      </c>
      <c r="AU32" s="203">
        <v>5</v>
      </c>
      <c r="AV32" s="203" t="str">
        <f>IFERROR(VLOOKUP(#REF!,#REF!,2,FALSE),"")</f>
        <v/>
      </c>
      <c r="AW32" s="87" t="s">
        <v>72</v>
      </c>
      <c r="AX32" s="204">
        <v>180</v>
      </c>
      <c r="AY32" s="214"/>
      <c r="AZ32" s="86"/>
      <c r="BA32" s="86"/>
      <c r="BB32" s="86"/>
      <c r="BC32" s="215"/>
      <c r="BD32" s="209">
        <v>30</v>
      </c>
      <c r="BE32" s="203">
        <v>1</v>
      </c>
      <c r="BF32" s="203" t="str">
        <f>IFERROR(VLOOKUP(#REF!,#REF!,2,FALSE),"")</f>
        <v/>
      </c>
      <c r="BG32" s="87" t="s">
        <v>79</v>
      </c>
      <c r="BH32" s="204">
        <v>260</v>
      </c>
    </row>
    <row r="33" spans="1:60" ht="16.5" customHeight="1" thickBot="1">
      <c r="A33" s="216"/>
      <c r="B33" s="217"/>
      <c r="C33" s="217"/>
      <c r="D33" s="217"/>
      <c r="E33" s="218"/>
      <c r="F33" s="219">
        <v>31</v>
      </c>
      <c r="G33" s="220">
        <v>6</v>
      </c>
      <c r="H33" s="220" t="str">
        <f>IFERROR(VLOOKUP(#REF!,#REF!,2,FALSE),"")</f>
        <v/>
      </c>
      <c r="I33" s="221" t="s">
        <v>71</v>
      </c>
      <c r="J33" s="222">
        <v>3250</v>
      </c>
      <c r="K33" s="223"/>
      <c r="L33" s="217"/>
      <c r="M33" s="217"/>
      <c r="N33" s="217"/>
      <c r="O33" s="218"/>
      <c r="P33" s="219">
        <v>31</v>
      </c>
      <c r="Q33" s="220">
        <v>4</v>
      </c>
      <c r="R33" s="220" t="str">
        <f>IFERROR(VLOOKUP(#REF!,#REF!,2,FALSE),"")</f>
        <v/>
      </c>
      <c r="S33" s="224" t="s">
        <v>75</v>
      </c>
      <c r="T33" s="222">
        <v>2045</v>
      </c>
      <c r="U33" s="219">
        <v>31</v>
      </c>
      <c r="V33" s="220">
        <v>7</v>
      </c>
      <c r="W33" s="220" t="str">
        <f>IFERROR(VLOOKUP(#REF!,#REF!,2,FALSE),"")</f>
        <v/>
      </c>
      <c r="X33" s="221" t="s">
        <v>71</v>
      </c>
      <c r="Y33" s="222">
        <v>2021</v>
      </c>
      <c r="Z33" s="216"/>
      <c r="AA33" s="217"/>
      <c r="AB33" s="217"/>
      <c r="AC33" s="217"/>
      <c r="AD33" s="218"/>
      <c r="AE33" s="225">
        <v>31</v>
      </c>
      <c r="AF33" s="220">
        <v>5</v>
      </c>
      <c r="AG33" s="220" t="str">
        <f>IFERROR(VLOOKUP(#REF!,#REF!,2,FALSE),"")</f>
        <v/>
      </c>
      <c r="AH33" s="221" t="s">
        <v>71</v>
      </c>
      <c r="AI33" s="226">
        <v>3582</v>
      </c>
      <c r="AJ33" s="223"/>
      <c r="AK33" s="217"/>
      <c r="AL33" s="217"/>
      <c r="AM33" s="217"/>
      <c r="AN33" s="218"/>
      <c r="AO33" s="227">
        <v>31</v>
      </c>
      <c r="AP33" s="220">
        <v>3</v>
      </c>
      <c r="AQ33" s="220" t="s">
        <v>113</v>
      </c>
      <c r="AR33" s="221"/>
      <c r="AS33" s="226"/>
      <c r="AT33" s="219">
        <v>31</v>
      </c>
      <c r="AU33" s="220">
        <v>6</v>
      </c>
      <c r="AV33" s="220" t="str">
        <f>IFERROR(VLOOKUP(#REF!,#REF!,2,FALSE),"")</f>
        <v/>
      </c>
      <c r="AW33" s="221" t="s">
        <v>71</v>
      </c>
      <c r="AX33" s="222">
        <v>1682</v>
      </c>
      <c r="AY33" s="216"/>
      <c r="AZ33" s="217"/>
      <c r="BA33" s="217"/>
      <c r="BB33" s="217"/>
      <c r="BC33" s="218"/>
      <c r="BD33" s="227">
        <v>31</v>
      </c>
      <c r="BE33" s="220">
        <v>2</v>
      </c>
      <c r="BF33" s="220"/>
      <c r="BG33" s="221" t="s">
        <v>71</v>
      </c>
      <c r="BH33" s="222">
        <v>4285</v>
      </c>
    </row>
    <row r="36" spans="1:60" ht="13.5" customHeight="1"/>
    <row r="38" spans="1:60" ht="13.5" customHeight="1"/>
    <row r="43" spans="1:60" ht="13.5" customHeight="1"/>
    <row r="46" spans="1:60" ht="13.5" customHeight="1"/>
    <row r="53" ht="15" customHeight="1"/>
    <row r="54" ht="14.25" customHeight="1"/>
    <row r="59" ht="13.5" customHeight="1"/>
    <row r="67" spans="6:16" s="199" customFormat="1">
      <c r="F67" s="229"/>
      <c r="K67" s="229"/>
      <c r="P67" s="229"/>
    </row>
    <row r="68" spans="6:16" s="199" customFormat="1" ht="26.25" customHeight="1">
      <c r="F68" s="229"/>
      <c r="K68" s="229"/>
      <c r="P68" s="229"/>
    </row>
    <row r="69" spans="6:16" s="199" customFormat="1" ht="15.75" customHeight="1">
      <c r="F69" s="229"/>
      <c r="K69" s="229"/>
      <c r="P69" s="229"/>
    </row>
    <row r="70" spans="6:16" s="199" customFormat="1" ht="13.5" customHeight="1">
      <c r="F70" s="229"/>
      <c r="K70" s="229"/>
      <c r="P70" s="229"/>
    </row>
    <row r="71" spans="6:16" s="199" customFormat="1" ht="13.5" customHeight="1">
      <c r="F71" s="229"/>
      <c r="K71" s="229"/>
      <c r="P71" s="229"/>
    </row>
    <row r="72" spans="6:16" s="199" customFormat="1">
      <c r="F72" s="229"/>
      <c r="K72" s="229"/>
      <c r="P72" s="229"/>
    </row>
    <row r="73" spans="6:16" s="199" customFormat="1" ht="13.5" customHeight="1">
      <c r="F73" s="229"/>
      <c r="K73" s="229"/>
      <c r="P73" s="229"/>
    </row>
    <row r="74" spans="6:16" s="199" customFormat="1">
      <c r="F74" s="229"/>
      <c r="K74" s="229"/>
      <c r="P74" s="229"/>
    </row>
    <row r="75" spans="6:16" s="199" customFormat="1" ht="13.5" customHeight="1">
      <c r="F75" s="229"/>
      <c r="K75" s="229"/>
      <c r="P75" s="229"/>
    </row>
    <row r="76" spans="6:16" s="199" customFormat="1">
      <c r="F76" s="229"/>
      <c r="K76" s="229"/>
      <c r="P76" s="229"/>
    </row>
    <row r="77" spans="6:16" s="199" customFormat="1">
      <c r="F77" s="229"/>
      <c r="K77" s="229"/>
      <c r="P77" s="229"/>
    </row>
    <row r="78" spans="6:16" s="199" customFormat="1">
      <c r="F78" s="229"/>
      <c r="K78" s="229"/>
      <c r="P78" s="229"/>
    </row>
    <row r="79" spans="6:16" s="199" customFormat="1">
      <c r="F79" s="229"/>
      <c r="K79" s="229"/>
      <c r="P79" s="229"/>
    </row>
    <row r="80" spans="6:16" s="199" customFormat="1" ht="13.5" customHeight="1">
      <c r="F80" s="229"/>
      <c r="K80" s="229"/>
      <c r="P80" s="229"/>
    </row>
    <row r="81" spans="6:16" s="199" customFormat="1">
      <c r="F81" s="229"/>
      <c r="K81" s="229"/>
      <c r="P81" s="229"/>
    </row>
    <row r="82" spans="6:16" s="199" customFormat="1" ht="13.5" customHeight="1">
      <c r="F82" s="229"/>
      <c r="K82" s="229"/>
      <c r="P82" s="229"/>
    </row>
    <row r="83" spans="6:16" s="199" customFormat="1">
      <c r="F83" s="229"/>
      <c r="K83" s="229"/>
      <c r="P83" s="229"/>
    </row>
    <row r="84" spans="6:16" s="199" customFormat="1">
      <c r="F84" s="229"/>
      <c r="K84" s="229"/>
      <c r="P84" s="229"/>
    </row>
    <row r="85" spans="6:16" s="199" customFormat="1">
      <c r="F85" s="229"/>
      <c r="K85" s="229"/>
      <c r="P85" s="229"/>
    </row>
    <row r="86" spans="6:16" s="199" customFormat="1">
      <c r="F86" s="229"/>
      <c r="K86" s="229"/>
      <c r="P86" s="229"/>
    </row>
    <row r="87" spans="6:16" s="199" customFormat="1" ht="13.5" customHeight="1">
      <c r="F87" s="229"/>
      <c r="K87" s="229"/>
      <c r="P87" s="229"/>
    </row>
    <row r="88" spans="6:16" s="199" customFormat="1">
      <c r="F88" s="229"/>
      <c r="K88" s="229"/>
      <c r="P88" s="229"/>
    </row>
    <row r="89" spans="6:16" s="199" customFormat="1" ht="13.5" customHeight="1">
      <c r="F89" s="229"/>
      <c r="K89" s="229"/>
      <c r="P89" s="229"/>
    </row>
    <row r="90" spans="6:16" s="199" customFormat="1">
      <c r="F90" s="229"/>
      <c r="K90" s="229"/>
      <c r="P90" s="229"/>
    </row>
    <row r="91" spans="6:16" s="199" customFormat="1">
      <c r="F91" s="229"/>
      <c r="K91" s="229"/>
      <c r="P91" s="229"/>
    </row>
    <row r="92" spans="6:16" s="199" customFormat="1">
      <c r="F92" s="229"/>
      <c r="K92" s="229"/>
      <c r="P92" s="229"/>
    </row>
    <row r="93" spans="6:16" s="199" customFormat="1">
      <c r="F93" s="229"/>
      <c r="K93" s="229"/>
      <c r="P93" s="229"/>
    </row>
    <row r="94" spans="6:16" s="199" customFormat="1" ht="13.5" customHeight="1">
      <c r="F94" s="229"/>
      <c r="K94" s="229"/>
      <c r="P94" s="229"/>
    </row>
    <row r="95" spans="6:16" s="199" customFormat="1">
      <c r="F95" s="229"/>
      <c r="K95" s="229"/>
      <c r="P95" s="229"/>
    </row>
    <row r="96" spans="6:16" s="199" customFormat="1" ht="13.5" customHeight="1">
      <c r="F96" s="229"/>
      <c r="K96" s="229"/>
      <c r="P96" s="229"/>
    </row>
    <row r="97" spans="6:16" s="199" customFormat="1">
      <c r="F97" s="229"/>
      <c r="K97" s="229"/>
      <c r="P97" s="229"/>
    </row>
    <row r="98" spans="6:16" s="199" customFormat="1">
      <c r="F98" s="229"/>
      <c r="K98" s="229"/>
      <c r="P98" s="229"/>
    </row>
    <row r="99" spans="6:16" s="199" customFormat="1">
      <c r="F99" s="229"/>
      <c r="K99" s="229"/>
      <c r="P99" s="229"/>
    </row>
    <row r="100" spans="6:16" s="199" customFormat="1" ht="26.25" customHeight="1">
      <c r="F100" s="229"/>
      <c r="K100" s="229"/>
      <c r="P100" s="229"/>
    </row>
    <row r="101" spans="6:16" s="199" customFormat="1" ht="15.75" customHeight="1">
      <c r="F101" s="229"/>
      <c r="K101" s="229"/>
      <c r="P101" s="229"/>
    </row>
    <row r="102" spans="6:16" s="199" customFormat="1">
      <c r="F102" s="229"/>
      <c r="K102" s="229"/>
      <c r="P102" s="229"/>
    </row>
    <row r="103" spans="6:16" s="199" customFormat="1" ht="13.5" customHeight="1">
      <c r="F103" s="229"/>
      <c r="K103" s="229"/>
      <c r="P103" s="229"/>
    </row>
    <row r="104" spans="6:16" s="199" customFormat="1">
      <c r="F104" s="229"/>
      <c r="K104" s="229"/>
      <c r="P104" s="229"/>
    </row>
    <row r="105" spans="6:16" s="199" customFormat="1" ht="13.5" customHeight="1">
      <c r="F105" s="229"/>
      <c r="K105" s="229"/>
      <c r="P105" s="229"/>
    </row>
    <row r="106" spans="6:16" s="199" customFormat="1" ht="13.5" customHeight="1">
      <c r="F106" s="229"/>
      <c r="K106" s="229"/>
      <c r="P106" s="229"/>
    </row>
    <row r="107" spans="6:16" s="199" customFormat="1">
      <c r="F107" s="229"/>
      <c r="K107" s="229"/>
      <c r="P107" s="229"/>
    </row>
    <row r="108" spans="6:16" s="199" customFormat="1">
      <c r="F108" s="229"/>
      <c r="K108" s="229"/>
      <c r="P108" s="229"/>
    </row>
    <row r="109" spans="6:16" s="199" customFormat="1">
      <c r="F109" s="229"/>
      <c r="K109" s="229"/>
      <c r="P109" s="229"/>
    </row>
    <row r="110" spans="6:16" s="199" customFormat="1" ht="13.5" customHeight="1">
      <c r="F110" s="229"/>
      <c r="K110" s="229"/>
      <c r="P110" s="229"/>
    </row>
    <row r="111" spans="6:16" s="199" customFormat="1">
      <c r="F111" s="229"/>
      <c r="K111" s="229"/>
      <c r="P111" s="229"/>
    </row>
    <row r="112" spans="6:16" s="199" customFormat="1" ht="13.5" customHeight="1">
      <c r="F112" s="229"/>
      <c r="K112" s="229"/>
      <c r="P112" s="229"/>
    </row>
    <row r="113" spans="6:16" s="199" customFormat="1" ht="13.5" customHeight="1">
      <c r="F113" s="229"/>
      <c r="K113" s="229"/>
      <c r="P113" s="229"/>
    </row>
    <row r="114" spans="6:16" s="199" customFormat="1">
      <c r="F114" s="229"/>
      <c r="K114" s="229"/>
      <c r="P114" s="229"/>
    </row>
    <row r="115" spans="6:16" s="199" customFormat="1">
      <c r="F115" s="229"/>
      <c r="K115" s="229"/>
      <c r="P115" s="229"/>
    </row>
    <row r="116" spans="6:16" s="199" customFormat="1">
      <c r="F116" s="229"/>
      <c r="K116" s="229"/>
      <c r="P116" s="229"/>
    </row>
    <row r="117" spans="6:16" s="199" customFormat="1" ht="13.5" customHeight="1">
      <c r="F117" s="229"/>
      <c r="K117" s="229"/>
      <c r="P117" s="229"/>
    </row>
    <row r="118" spans="6:16" s="199" customFormat="1">
      <c r="F118" s="229"/>
      <c r="K118" s="229"/>
      <c r="P118" s="229"/>
    </row>
    <row r="119" spans="6:16" s="199" customFormat="1" ht="13.5" customHeight="1">
      <c r="F119" s="229"/>
      <c r="K119" s="229"/>
      <c r="P119" s="229"/>
    </row>
    <row r="120" spans="6:16" s="199" customFormat="1" ht="13.5" customHeight="1">
      <c r="F120" s="229"/>
      <c r="K120" s="229"/>
      <c r="P120" s="229"/>
    </row>
    <row r="121" spans="6:16" s="199" customFormat="1">
      <c r="F121" s="229"/>
      <c r="K121" s="229"/>
      <c r="P121" s="229"/>
    </row>
    <row r="122" spans="6:16" s="199" customFormat="1">
      <c r="F122" s="229"/>
      <c r="K122" s="229"/>
      <c r="P122" s="229"/>
    </row>
    <row r="123" spans="6:16" s="199" customFormat="1">
      <c r="F123" s="229"/>
      <c r="K123" s="229"/>
      <c r="P123" s="229"/>
    </row>
    <row r="124" spans="6:16" s="199" customFormat="1" ht="13.5" customHeight="1">
      <c r="F124" s="229"/>
      <c r="K124" s="229"/>
      <c r="P124" s="229"/>
    </row>
    <row r="125" spans="6:16" s="199" customFormat="1">
      <c r="F125" s="229"/>
      <c r="K125" s="229"/>
      <c r="P125" s="229"/>
    </row>
    <row r="126" spans="6:16" s="199" customFormat="1" ht="13.5" customHeight="1">
      <c r="F126" s="229"/>
      <c r="K126" s="229"/>
      <c r="P126" s="229"/>
    </row>
    <row r="127" spans="6:16" s="199" customFormat="1" ht="13.5" customHeight="1">
      <c r="F127" s="229"/>
      <c r="K127" s="229"/>
      <c r="P127" s="229"/>
    </row>
    <row r="128" spans="6:16" s="199" customFormat="1">
      <c r="F128" s="229"/>
      <c r="K128" s="229"/>
      <c r="P128" s="229"/>
    </row>
    <row r="129" spans="6:16" s="199" customFormat="1" ht="13.5" customHeight="1">
      <c r="F129" s="229"/>
      <c r="K129" s="229"/>
      <c r="P129" s="229"/>
    </row>
    <row r="130" spans="6:16" s="199" customFormat="1" ht="13.5" customHeight="1">
      <c r="F130" s="229"/>
      <c r="K130" s="229"/>
      <c r="P130" s="229"/>
    </row>
    <row r="131" spans="6:16" s="199" customFormat="1" ht="13.5" customHeight="1">
      <c r="F131" s="229"/>
      <c r="K131" s="229"/>
      <c r="P131" s="229"/>
    </row>
    <row r="132" spans="6:16" s="199" customFormat="1">
      <c r="F132" s="229"/>
      <c r="K132" s="229"/>
      <c r="P132" s="229"/>
    </row>
    <row r="133" spans="6:16" s="199" customFormat="1" ht="26.25" customHeight="1">
      <c r="F133" s="229"/>
      <c r="K133" s="229"/>
      <c r="P133" s="229"/>
    </row>
    <row r="134" spans="6:16" s="199" customFormat="1" ht="15.75" customHeight="1">
      <c r="F134" s="229"/>
      <c r="K134" s="229"/>
      <c r="P134" s="229"/>
    </row>
    <row r="135" spans="6:16" s="199" customFormat="1">
      <c r="F135" s="229"/>
      <c r="K135" s="229"/>
      <c r="P135" s="229"/>
    </row>
    <row r="136" spans="6:16" s="199" customFormat="1" ht="13.5" customHeight="1">
      <c r="F136" s="229"/>
      <c r="K136" s="229"/>
      <c r="P136" s="229"/>
    </row>
    <row r="137" spans="6:16" s="199" customFormat="1">
      <c r="F137" s="229"/>
      <c r="K137" s="229"/>
      <c r="P137" s="229"/>
    </row>
    <row r="138" spans="6:16" s="199" customFormat="1">
      <c r="F138" s="229"/>
      <c r="K138" s="229"/>
      <c r="P138" s="229"/>
    </row>
    <row r="139" spans="6:16" s="199" customFormat="1">
      <c r="F139" s="229"/>
      <c r="K139" s="229"/>
      <c r="P139" s="229"/>
    </row>
    <row r="140" spans="6:16" s="199" customFormat="1" ht="13.5" customHeight="1">
      <c r="F140" s="229"/>
      <c r="K140" s="229"/>
      <c r="P140" s="229"/>
    </row>
    <row r="141" spans="6:16" s="199" customFormat="1">
      <c r="F141" s="229"/>
      <c r="K141" s="229"/>
      <c r="P141" s="229"/>
    </row>
    <row r="142" spans="6:16" s="199" customFormat="1">
      <c r="F142" s="229"/>
      <c r="K142" s="229"/>
      <c r="P142" s="229"/>
    </row>
    <row r="143" spans="6:16" s="199" customFormat="1" ht="13.5" customHeight="1">
      <c r="F143" s="229"/>
      <c r="K143" s="229"/>
      <c r="P143" s="229"/>
    </row>
    <row r="144" spans="6:16" s="199" customFormat="1" ht="13.5" customHeight="1">
      <c r="F144" s="229"/>
      <c r="K144" s="229"/>
      <c r="P144" s="229"/>
    </row>
    <row r="145" spans="6:16" s="199" customFormat="1">
      <c r="F145" s="229"/>
      <c r="K145" s="229"/>
      <c r="P145" s="229"/>
    </row>
    <row r="146" spans="6:16" s="199" customFormat="1">
      <c r="F146" s="229"/>
      <c r="K146" s="229"/>
      <c r="P146" s="229"/>
    </row>
    <row r="147" spans="6:16" s="199" customFormat="1" ht="13.5" customHeight="1">
      <c r="F147" s="229"/>
      <c r="K147" s="229"/>
      <c r="P147" s="229"/>
    </row>
    <row r="148" spans="6:16" s="199" customFormat="1">
      <c r="F148" s="229"/>
      <c r="K148" s="229"/>
      <c r="P148" s="229"/>
    </row>
    <row r="149" spans="6:16" s="199" customFormat="1" ht="13.5" customHeight="1">
      <c r="F149" s="229"/>
      <c r="K149" s="229"/>
      <c r="P149" s="229"/>
    </row>
    <row r="150" spans="6:16" s="199" customFormat="1" ht="13.5" customHeight="1">
      <c r="F150" s="229"/>
      <c r="K150" s="229"/>
      <c r="P150" s="229"/>
    </row>
    <row r="151" spans="6:16" s="199" customFormat="1">
      <c r="F151" s="229"/>
      <c r="K151" s="229"/>
      <c r="P151" s="229"/>
    </row>
    <row r="152" spans="6:16" s="199" customFormat="1">
      <c r="F152" s="229"/>
      <c r="K152" s="229"/>
      <c r="P152" s="229"/>
    </row>
    <row r="153" spans="6:16" s="199" customFormat="1">
      <c r="F153" s="229"/>
      <c r="K153" s="229"/>
      <c r="P153" s="229"/>
    </row>
    <row r="154" spans="6:16" s="199" customFormat="1" ht="13.5" customHeight="1">
      <c r="F154" s="229"/>
      <c r="K154" s="229"/>
      <c r="P154" s="229"/>
    </row>
    <row r="155" spans="6:16" s="199" customFormat="1">
      <c r="F155" s="229"/>
      <c r="K155" s="229"/>
      <c r="P155" s="229"/>
    </row>
    <row r="156" spans="6:16" s="199" customFormat="1" ht="13.5" customHeight="1">
      <c r="F156" s="229"/>
      <c r="K156" s="229"/>
      <c r="P156" s="229"/>
    </row>
    <row r="157" spans="6:16" s="199" customFormat="1" ht="13.5" customHeight="1">
      <c r="F157" s="229"/>
      <c r="K157" s="229"/>
      <c r="P157" s="229"/>
    </row>
    <row r="158" spans="6:16" s="199" customFormat="1">
      <c r="F158" s="229"/>
      <c r="K158" s="229"/>
      <c r="P158" s="229"/>
    </row>
    <row r="159" spans="6:16" s="199" customFormat="1">
      <c r="F159" s="229"/>
      <c r="K159" s="229"/>
      <c r="P159" s="229"/>
    </row>
    <row r="160" spans="6:16" s="199" customFormat="1">
      <c r="F160" s="229"/>
      <c r="K160" s="229"/>
      <c r="P160" s="229"/>
    </row>
    <row r="161" spans="6:16" s="199" customFormat="1" ht="13.5" customHeight="1">
      <c r="F161" s="229"/>
      <c r="K161" s="229"/>
      <c r="P161" s="229"/>
    </row>
    <row r="162" spans="6:16" s="199" customFormat="1">
      <c r="F162" s="229"/>
      <c r="K162" s="229"/>
      <c r="P162" s="229"/>
    </row>
    <row r="163" spans="6:16" s="199" customFormat="1" ht="13.5" customHeight="1">
      <c r="F163" s="229"/>
      <c r="K163" s="229"/>
      <c r="P163" s="229"/>
    </row>
    <row r="164" spans="6:16" s="199" customFormat="1" ht="13.5" customHeight="1">
      <c r="F164" s="229"/>
      <c r="K164" s="229"/>
      <c r="P164" s="229"/>
    </row>
    <row r="165" spans="6:16" s="199" customFormat="1">
      <c r="F165" s="229"/>
      <c r="K165" s="229"/>
      <c r="P165" s="229"/>
    </row>
    <row r="166" spans="6:16" s="199" customFormat="1" ht="26.25" customHeight="1">
      <c r="F166" s="229"/>
      <c r="K166" s="229"/>
      <c r="P166" s="229"/>
    </row>
    <row r="167" spans="6:16" s="199" customFormat="1" ht="15.75" customHeight="1">
      <c r="F167" s="229"/>
      <c r="K167" s="229"/>
      <c r="P167" s="229"/>
    </row>
    <row r="168" spans="6:16" s="199" customFormat="1">
      <c r="F168" s="229"/>
      <c r="K168" s="229"/>
      <c r="P168" s="229"/>
    </row>
    <row r="169" spans="6:16" s="199" customFormat="1">
      <c r="F169" s="229"/>
      <c r="K169" s="229"/>
      <c r="P169" s="229"/>
    </row>
    <row r="170" spans="6:16" s="199" customFormat="1" ht="13.5" customHeight="1">
      <c r="F170" s="229"/>
      <c r="K170" s="229"/>
      <c r="P170" s="229"/>
    </row>
    <row r="171" spans="6:16" s="199" customFormat="1">
      <c r="F171" s="229"/>
      <c r="K171" s="229"/>
      <c r="P171" s="229"/>
    </row>
    <row r="172" spans="6:16" s="199" customFormat="1" ht="13.5" customHeight="1">
      <c r="F172" s="229"/>
      <c r="K172" s="229"/>
      <c r="P172" s="229"/>
    </row>
    <row r="173" spans="6:16" s="199" customFormat="1" ht="13.5" customHeight="1">
      <c r="F173" s="229"/>
      <c r="K173" s="229"/>
      <c r="P173" s="229"/>
    </row>
    <row r="174" spans="6:16" s="199" customFormat="1">
      <c r="F174" s="229"/>
      <c r="K174" s="229"/>
      <c r="P174" s="229"/>
    </row>
    <row r="175" spans="6:16" s="199" customFormat="1" ht="13.5" customHeight="1">
      <c r="F175" s="229"/>
      <c r="K175" s="229"/>
      <c r="P175" s="229"/>
    </row>
    <row r="176" spans="6:16" s="199" customFormat="1">
      <c r="F176" s="229"/>
      <c r="K176" s="229"/>
      <c r="P176" s="229"/>
    </row>
    <row r="177" spans="6:16" s="199" customFormat="1" ht="13.5" customHeight="1">
      <c r="F177" s="229"/>
      <c r="K177" s="229"/>
      <c r="P177" s="229"/>
    </row>
    <row r="178" spans="6:16" s="199" customFormat="1">
      <c r="F178" s="229"/>
      <c r="K178" s="229"/>
      <c r="P178" s="229"/>
    </row>
    <row r="179" spans="6:16" s="199" customFormat="1" ht="13.5" customHeight="1">
      <c r="F179" s="229"/>
      <c r="K179" s="229"/>
      <c r="P179" s="229"/>
    </row>
    <row r="180" spans="6:16" s="199" customFormat="1" ht="13.5" customHeight="1">
      <c r="F180" s="229"/>
      <c r="K180" s="229"/>
      <c r="P180" s="229"/>
    </row>
    <row r="181" spans="6:16" s="199" customFormat="1">
      <c r="F181" s="229"/>
      <c r="K181" s="229"/>
      <c r="P181" s="229"/>
    </row>
    <row r="182" spans="6:16" s="199" customFormat="1">
      <c r="F182" s="229"/>
      <c r="K182" s="229"/>
      <c r="P182" s="229"/>
    </row>
    <row r="183" spans="6:16" s="199" customFormat="1">
      <c r="F183" s="229"/>
      <c r="K183" s="229"/>
      <c r="P183" s="229"/>
    </row>
    <row r="184" spans="6:16" s="199" customFormat="1" ht="13.5" customHeight="1">
      <c r="F184" s="229"/>
      <c r="K184" s="229"/>
      <c r="P184" s="229"/>
    </row>
    <row r="185" spans="6:16" s="199" customFormat="1">
      <c r="F185" s="229"/>
      <c r="K185" s="229"/>
      <c r="P185" s="229"/>
    </row>
    <row r="186" spans="6:16" s="199" customFormat="1" ht="13.5" customHeight="1">
      <c r="F186" s="229"/>
      <c r="K186" s="229"/>
      <c r="P186" s="229"/>
    </row>
    <row r="187" spans="6:16" s="199" customFormat="1" ht="13.5" customHeight="1">
      <c r="F187" s="229"/>
      <c r="K187" s="229"/>
      <c r="P187" s="229"/>
    </row>
    <row r="188" spans="6:16" s="199" customFormat="1">
      <c r="F188" s="229"/>
      <c r="K188" s="229"/>
      <c r="P188" s="229"/>
    </row>
    <row r="189" spans="6:16" s="199" customFormat="1">
      <c r="F189" s="229"/>
      <c r="K189" s="229"/>
      <c r="P189" s="229"/>
    </row>
    <row r="190" spans="6:16" s="199" customFormat="1">
      <c r="F190" s="229"/>
      <c r="K190" s="229"/>
      <c r="P190" s="229"/>
    </row>
    <row r="191" spans="6:16" s="199" customFormat="1" ht="13.5" customHeight="1">
      <c r="F191" s="229"/>
      <c r="K191" s="229"/>
      <c r="P191" s="229"/>
    </row>
    <row r="192" spans="6:16" s="199" customFormat="1" ht="13.5" customHeight="1">
      <c r="F192" s="229"/>
      <c r="K192" s="229"/>
      <c r="P192" s="229"/>
    </row>
    <row r="193" spans="6:16" s="199" customFormat="1" ht="13.5" customHeight="1">
      <c r="F193" s="229"/>
      <c r="K193" s="229"/>
      <c r="P193" s="229"/>
    </row>
    <row r="194" spans="6:16" s="199" customFormat="1" ht="13.5" customHeight="1">
      <c r="F194" s="229"/>
      <c r="K194" s="229"/>
      <c r="P194" s="229"/>
    </row>
    <row r="195" spans="6:16" s="199" customFormat="1">
      <c r="F195" s="229"/>
      <c r="K195" s="229"/>
      <c r="P195" s="229"/>
    </row>
    <row r="196" spans="6:16" s="199" customFormat="1" ht="26.25" customHeight="1">
      <c r="F196" s="229"/>
      <c r="K196" s="229"/>
      <c r="P196" s="229"/>
    </row>
    <row r="197" spans="6:16" s="199" customFormat="1" ht="15.75" customHeight="1">
      <c r="F197" s="229"/>
      <c r="K197" s="229"/>
      <c r="P197" s="229"/>
    </row>
    <row r="198" spans="6:16" s="199" customFormat="1" ht="15.75" customHeight="1">
      <c r="F198" s="229"/>
      <c r="K198" s="229"/>
      <c r="P198" s="229"/>
    </row>
    <row r="199" spans="6:16" s="199" customFormat="1">
      <c r="F199" s="229"/>
      <c r="K199" s="229"/>
      <c r="P199" s="229"/>
    </row>
    <row r="200" spans="6:16" s="199" customFormat="1" ht="13.5" customHeight="1">
      <c r="F200" s="229"/>
      <c r="K200" s="229"/>
      <c r="P200" s="229"/>
    </row>
    <row r="201" spans="6:16" s="199" customFormat="1" ht="13.5" customHeight="1">
      <c r="F201" s="229"/>
      <c r="K201" s="229"/>
      <c r="P201" s="229"/>
    </row>
    <row r="202" spans="6:16" s="199" customFormat="1">
      <c r="F202" s="229"/>
      <c r="K202" s="229"/>
      <c r="P202" s="229"/>
    </row>
    <row r="203" spans="6:16" s="199" customFormat="1" ht="13.5" customHeight="1">
      <c r="F203" s="229"/>
      <c r="K203" s="229"/>
      <c r="P203" s="229"/>
    </row>
    <row r="204" spans="6:16" s="199" customFormat="1">
      <c r="F204" s="229"/>
      <c r="K204" s="229"/>
      <c r="P204" s="229"/>
    </row>
    <row r="205" spans="6:16" s="199" customFormat="1">
      <c r="F205" s="229"/>
      <c r="K205" s="229"/>
      <c r="P205" s="229"/>
    </row>
    <row r="206" spans="6:16" s="199" customFormat="1">
      <c r="F206" s="229"/>
      <c r="K206" s="229"/>
      <c r="P206" s="229"/>
    </row>
    <row r="207" spans="6:16" s="199" customFormat="1" ht="13.5" customHeight="1">
      <c r="F207" s="229"/>
      <c r="K207" s="229"/>
      <c r="P207" s="229"/>
    </row>
    <row r="208" spans="6:16" s="199" customFormat="1" ht="13.5" customHeight="1">
      <c r="F208" s="229"/>
      <c r="K208" s="229"/>
      <c r="P208" s="229"/>
    </row>
    <row r="209" spans="6:16" s="199" customFormat="1">
      <c r="F209" s="229"/>
      <c r="K209" s="229"/>
      <c r="P209" s="229"/>
    </row>
    <row r="210" spans="6:16" s="199" customFormat="1" ht="13.5" customHeight="1">
      <c r="F210" s="229"/>
      <c r="K210" s="229"/>
      <c r="P210" s="229"/>
    </row>
    <row r="211" spans="6:16" s="199" customFormat="1">
      <c r="F211" s="229"/>
      <c r="K211" s="229"/>
      <c r="P211" s="229"/>
    </row>
    <row r="212" spans="6:16" s="199" customFormat="1">
      <c r="F212" s="229"/>
      <c r="K212" s="229"/>
      <c r="P212" s="229"/>
    </row>
    <row r="213" spans="6:16" s="199" customFormat="1">
      <c r="F213" s="229"/>
      <c r="K213" s="229"/>
      <c r="P213" s="229"/>
    </row>
    <row r="214" spans="6:16" s="199" customFormat="1" ht="13.5" customHeight="1">
      <c r="F214" s="229"/>
      <c r="K214" s="229"/>
      <c r="P214" s="229"/>
    </row>
    <row r="215" spans="6:16" s="199" customFormat="1">
      <c r="F215" s="229"/>
      <c r="K215" s="229"/>
      <c r="P215" s="229"/>
    </row>
    <row r="216" spans="6:16" s="199" customFormat="1">
      <c r="F216" s="229"/>
      <c r="K216" s="229"/>
      <c r="P216" s="229"/>
    </row>
    <row r="217" spans="6:16" s="199" customFormat="1" ht="13.5" customHeight="1">
      <c r="F217" s="229"/>
      <c r="K217" s="229"/>
      <c r="P217" s="229"/>
    </row>
    <row r="218" spans="6:16" s="199" customFormat="1">
      <c r="F218" s="229"/>
      <c r="K218" s="229"/>
      <c r="P218" s="229"/>
    </row>
    <row r="219" spans="6:16" s="199" customFormat="1">
      <c r="F219" s="229"/>
      <c r="K219" s="229"/>
      <c r="P219" s="229"/>
    </row>
    <row r="220" spans="6:16" s="199" customFormat="1">
      <c r="F220" s="229"/>
      <c r="K220" s="229"/>
      <c r="P220" s="229"/>
    </row>
    <row r="221" spans="6:16" s="199" customFormat="1" ht="13.5" customHeight="1">
      <c r="F221" s="229"/>
      <c r="K221" s="229"/>
      <c r="P221" s="229"/>
    </row>
    <row r="222" spans="6:16" s="199" customFormat="1" ht="13.5" customHeight="1">
      <c r="F222" s="229"/>
      <c r="K222" s="229"/>
      <c r="P222" s="229"/>
    </row>
    <row r="223" spans="6:16" s="199" customFormat="1">
      <c r="F223" s="229"/>
      <c r="K223" s="229"/>
      <c r="P223" s="229"/>
    </row>
    <row r="224" spans="6:16" s="199" customFormat="1" ht="13.5" customHeight="1">
      <c r="F224" s="229"/>
      <c r="K224" s="229"/>
      <c r="P224" s="229"/>
    </row>
    <row r="225" spans="1:3">
      <c r="A225" s="199"/>
    </row>
    <row r="226" spans="1:3">
      <c r="A226" s="199"/>
    </row>
    <row r="227" spans="1:3">
      <c r="A227" s="199"/>
    </row>
    <row r="228" spans="1:3">
      <c r="B228" s="230"/>
      <c r="C228" s="230"/>
    </row>
    <row r="229" spans="1:3">
      <c r="B229" s="230"/>
      <c r="C229" s="230"/>
    </row>
  </sheetData>
  <mergeCells count="24">
    <mergeCell ref="Z2:AB2"/>
    <mergeCell ref="A1:E1"/>
    <mergeCell ref="F1:J1"/>
    <mergeCell ref="K1:O1"/>
    <mergeCell ref="P1:T1"/>
    <mergeCell ref="U1:Y1"/>
    <mergeCell ref="Z1:AD1"/>
    <mergeCell ref="A2:C2"/>
    <mergeCell ref="F2:H2"/>
    <mergeCell ref="K2:M2"/>
    <mergeCell ref="P2:R2"/>
    <mergeCell ref="U2:W2"/>
    <mergeCell ref="BD2:BF2"/>
    <mergeCell ref="AE1:AI1"/>
    <mergeCell ref="AJ1:AN1"/>
    <mergeCell ref="AO1:AS1"/>
    <mergeCell ref="AT1:AX1"/>
    <mergeCell ref="AY1:BC1"/>
    <mergeCell ref="BD1:BH1"/>
    <mergeCell ref="AE2:AG2"/>
    <mergeCell ref="AJ2:AL2"/>
    <mergeCell ref="AO2:AQ2"/>
    <mergeCell ref="AT2:AV2"/>
    <mergeCell ref="AY2:BA2"/>
  </mergeCells>
  <phoneticPr fontId="34"/>
  <conditionalFormatting sqref="B3:B32">
    <cfRule type="expression" dxfId="27" priority="2">
      <formula>E3="祭日"</formula>
    </cfRule>
    <cfRule type="expression" dxfId="26" priority="3">
      <formula>WEEKDAY(#REF!,1)=1</formula>
    </cfRule>
    <cfRule type="expression" dxfId="25" priority="4">
      <formula>WEEKDAY(#REF!,1)=7</formula>
    </cfRule>
  </conditionalFormatting>
  <conditionalFormatting sqref="F3:G33">
    <cfRule type="expression" dxfId="24" priority="5">
      <formula>I3="祭日"</formula>
    </cfRule>
    <cfRule type="expression" dxfId="23" priority="6">
      <formula>WEEKDAY(#REF!)=1</formula>
    </cfRule>
    <cfRule type="expression" dxfId="22" priority="7">
      <formula>WEEKDAY(#REF!)=7</formula>
    </cfRule>
  </conditionalFormatting>
  <conditionalFormatting sqref="K3:L32">
    <cfRule type="expression" dxfId="21" priority="8">
      <formula>WEEKDAY(#REF!)=1</formula>
    </cfRule>
    <cfRule type="expression" dxfId="20" priority="9">
      <formula>WEEKDAY(#REF!)=7</formula>
    </cfRule>
  </conditionalFormatting>
  <conditionalFormatting sqref="P3:Q33 U3:V33">
    <cfRule type="expression" dxfId="19" priority="10">
      <formula>WEEKDAY(#REF!)=7</formula>
    </cfRule>
    <cfRule type="expression" dxfId="18" priority="11">
      <formula>WEEKDAY(#REF!)=1</formula>
    </cfRule>
    <cfRule type="expression" dxfId="17" priority="12">
      <formula>S3="祭日"</formula>
    </cfRule>
  </conditionalFormatting>
  <conditionalFormatting sqref="AY3:AZ30 B3:B32 K3:L32 U3:V32 Z3:AA32 AJ3:AK32 F3:G33 P3:Q33 AE3:AF33 AO3:AP33 AT3:AU33 BD3:BE33">
    <cfRule type="expression" dxfId="16" priority="1">
      <formula>OR(COUNTIF(#REF!,#REF!)&gt;0,WEEKDAY(#REF!)=1)</formula>
    </cfRule>
  </conditionalFormatting>
  <conditionalFormatting sqref="AY3:AZ30 Z3:AA32 AJ3:AK32 AE3:AF33 AO3:AP33 AT3:AU33 BD3:BE33">
    <cfRule type="expression" dxfId="15" priority="13">
      <formula>WEEKDAY(#REF!)=1</formula>
    </cfRule>
    <cfRule type="expression" dxfId="14" priority="14">
      <formula>AC3="祭日"</formula>
    </cfRule>
    <cfRule type="expression" dxfId="13" priority="15">
      <formula>WEEKDAY(#REF!)=7</formula>
    </cfRule>
  </conditionalFormatting>
  <pageMargins left="0.39370078740157483" right="0.39370078740157483" top="0.78740157480314965" bottom="0.39370078740157483" header="0.51181102362204722" footer="0.51181102362204722"/>
  <pageSetup paperSize="9" orientation="landscape" cellComments="asDisplayed" r:id="rId1"/>
  <colBreaks count="1" manualBreakCount="1">
    <brk id="30" max="3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13</vt:i4>
      </vt:variant>
    </vt:vector>
  </HeadingPairs>
  <TitlesOfParts>
    <vt:vector size="23" baseType="lpstr">
      <vt:lpstr>人工配置(売改札)</vt:lpstr>
      <vt:lpstr>開園日他算定(売改札) </vt:lpstr>
      <vt:lpstr>開園日数(売改札)</vt:lpstr>
      <vt:lpstr>人工配置(総合案内）</vt:lpstr>
      <vt:lpstr>開園日他算定(総合案内)</vt:lpstr>
      <vt:lpstr>開園日数(総合案内)</vt:lpstr>
      <vt:lpstr>24年度国税庁調査</vt:lpstr>
      <vt:lpstr>25年度国税庁調査</vt:lpstr>
      <vt:lpstr>日別入園者数</vt:lpstr>
      <vt:lpstr>交通整理員</vt:lpstr>
      <vt:lpstr>'24年度国税庁調査'!HYOU</vt:lpstr>
      <vt:lpstr>'25年度国税庁調査'!HYOU</vt:lpstr>
      <vt:lpstr>'24年度国税庁調査'!Print_Area</vt:lpstr>
      <vt:lpstr>'25年度国税庁調査'!Print_Area</vt:lpstr>
      <vt:lpstr>'開園日数(総合案内)'!Print_Area</vt:lpstr>
      <vt:lpstr>'開園日数(売改札)'!Print_Area</vt:lpstr>
      <vt:lpstr>'開園日他算定(総合案内)'!Print_Area</vt:lpstr>
      <vt:lpstr>'開園日他算定(売改札) '!Print_Area</vt:lpstr>
      <vt:lpstr>交通整理員!Print_Area</vt:lpstr>
      <vt:lpstr>'人工配置(総合案内）'!Print_Area</vt:lpstr>
      <vt:lpstr>'人工配置(売改札)'!Print_Area</vt:lpstr>
      <vt:lpstr>日別入園者数!Print_Area</vt:lpstr>
      <vt:lpstr>国税庁調査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千葉市</dc:creator>
  <cp:lastModifiedBy>明平　翔</cp:lastModifiedBy>
  <cp:lastPrinted>2025-01-09T05:29:42Z</cp:lastPrinted>
  <dcterms:created xsi:type="dcterms:W3CDTF">2010-08-12T04:29:12Z</dcterms:created>
  <dcterms:modified xsi:type="dcterms:W3CDTF">2025-01-16T01:59:31Z</dcterms:modified>
</cp:coreProperties>
</file>