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1985" yWindow="-15" windowWidth="12030" windowHeight="10020" tabRatio="459"/>
  </bookViews>
  <sheets>
    <sheet name="表１－１" sheetId="9" r:id="rId1"/>
    <sheet name="表１－２（実数）" sheetId="10" r:id="rId2"/>
    <sheet name="表１－２（率）" sheetId="12" r:id="rId3"/>
    <sheet name="表１－２（中央）" sheetId="13" r:id="rId4"/>
    <sheet name="表１－２（花見川）" sheetId="14" r:id="rId5"/>
    <sheet name="表１－２（稲毛）" sheetId="15" r:id="rId6"/>
    <sheet name="表１－２（若葉）" sheetId="16" r:id="rId7"/>
    <sheet name="表１－２（緑）" sheetId="17" r:id="rId8"/>
    <sheet name="表１－２（美浜）" sheetId="18" r:id="rId9"/>
    <sheet name="Sheet1" sheetId="20" r:id="rId10"/>
  </sheets>
  <definedNames>
    <definedName name="_xlnm.Print_Area" localSheetId="0">'表１－１'!$A$1:$Q$53</definedName>
    <definedName name="_xlnm.Print_Area" localSheetId="1">'表１－２（実数）'!$1:$44</definedName>
    <definedName name="_xlnm.Print_Area" localSheetId="2">'表１－２（率）'!$A$1:$O$43</definedName>
  </definedNames>
  <calcPr calcId="145621"/>
</workbook>
</file>

<file path=xl/calcChain.xml><?xml version="1.0" encoding="utf-8"?>
<calcChain xmlns="http://schemas.openxmlformats.org/spreadsheetml/2006/main">
  <c r="O22" i="9" l="1"/>
  <c r="G47" i="9"/>
  <c r="E47" i="9"/>
  <c r="J36" i="9"/>
  <c r="H36" i="9"/>
  <c r="F36" i="9"/>
  <c r="D36" i="9"/>
  <c r="M36" i="9"/>
  <c r="L36" i="9"/>
  <c r="N36" i="9"/>
  <c r="P36" i="9"/>
  <c r="Q36" i="9" s="1"/>
  <c r="E40" i="9"/>
  <c r="E42" i="9"/>
  <c r="P11" i="9"/>
  <c r="N11" i="9"/>
  <c r="M11" i="9"/>
  <c r="I11" i="9"/>
  <c r="H11" i="9"/>
  <c r="K18" i="9"/>
  <c r="K17" i="9"/>
  <c r="K16" i="9"/>
  <c r="K15" i="9"/>
  <c r="K14" i="9"/>
  <c r="F13" i="9"/>
  <c r="I38" i="9" s="1"/>
  <c r="K13" i="9"/>
  <c r="K11" i="9" s="1"/>
  <c r="L35" i="18"/>
  <c r="J35" i="18" s="1"/>
  <c r="T35" i="18"/>
  <c r="R35" i="18"/>
  <c r="P35" i="18"/>
  <c r="N35" i="18"/>
  <c r="H35" i="18"/>
  <c r="F35" i="18"/>
  <c r="D35" i="18"/>
  <c r="C35" i="18"/>
  <c r="H35" i="17"/>
  <c r="T35" i="17"/>
  <c r="R35" i="17"/>
  <c r="P35" i="17"/>
  <c r="N35" i="17"/>
  <c r="L35" i="17"/>
  <c r="F35" i="17"/>
  <c r="D35" i="17"/>
  <c r="C35" i="17"/>
  <c r="T35" i="16"/>
  <c r="R35" i="16"/>
  <c r="P35" i="16"/>
  <c r="N35" i="16"/>
  <c r="L35" i="16"/>
  <c r="J35" i="16"/>
  <c r="F35" i="16"/>
  <c r="D35" i="16"/>
  <c r="C35" i="16"/>
  <c r="T35" i="15"/>
  <c r="R35" i="15"/>
  <c r="P35" i="15"/>
  <c r="N35" i="15"/>
  <c r="L35" i="15"/>
  <c r="F35" i="15"/>
  <c r="D35" i="15"/>
  <c r="C35" i="15"/>
  <c r="T35" i="14"/>
  <c r="R35" i="14"/>
  <c r="N35" i="14"/>
  <c r="L35" i="14"/>
  <c r="J35" i="14" s="1"/>
  <c r="F35" i="14"/>
  <c r="D35" i="14"/>
  <c r="C35" i="14"/>
  <c r="L35" i="13"/>
  <c r="T35" i="13"/>
  <c r="R35" i="13"/>
  <c r="P35" i="13"/>
  <c r="N35" i="13"/>
  <c r="J35" i="13" s="1"/>
  <c r="F35" i="13"/>
  <c r="D35" i="13"/>
  <c r="C35" i="13"/>
  <c r="C25" i="13"/>
  <c r="C34" i="13"/>
  <c r="D34" i="13"/>
  <c r="C34" i="14"/>
  <c r="Q39" i="9"/>
  <c r="Q38" i="9"/>
  <c r="O38" i="9"/>
  <c r="O36" i="9"/>
  <c r="G38" i="9"/>
  <c r="L13" i="9"/>
  <c r="O13" i="9"/>
  <c r="F14" i="9"/>
  <c r="E39" i="9" s="1"/>
  <c r="I39" i="9"/>
  <c r="L14" i="9"/>
  <c r="K39" i="9" s="1"/>
  <c r="O14" i="9"/>
  <c r="F15" i="9"/>
  <c r="J15" i="9"/>
  <c r="L15" i="9"/>
  <c r="O15" i="9"/>
  <c r="F16" i="9"/>
  <c r="K41" i="9"/>
  <c r="L16" i="9"/>
  <c r="O16" i="9"/>
  <c r="F17" i="9"/>
  <c r="K42" i="9"/>
  <c r="L17" i="9"/>
  <c r="O17" i="9"/>
  <c r="F18" i="9"/>
  <c r="E43" i="9" s="1"/>
  <c r="L18" i="9"/>
  <c r="Q18" i="9"/>
  <c r="F20" i="9"/>
  <c r="E45" i="9" s="1"/>
  <c r="L20" i="9"/>
  <c r="O20" i="9" s="1"/>
  <c r="O39" i="9"/>
  <c r="O40" i="9"/>
  <c r="Q40" i="9"/>
  <c r="O41" i="9"/>
  <c r="Q41" i="9"/>
  <c r="O42" i="9"/>
  <c r="Q42" i="9"/>
  <c r="K43" i="9"/>
  <c r="O43" i="9"/>
  <c r="Q43" i="9"/>
  <c r="O45" i="9"/>
  <c r="Q45" i="9"/>
  <c r="O47" i="9"/>
  <c r="Q47" i="9"/>
  <c r="D11" i="10"/>
  <c r="C9" i="12" s="1"/>
  <c r="G11" i="10"/>
  <c r="J11" i="10"/>
  <c r="M11" i="10"/>
  <c r="F9" i="12" s="1"/>
  <c r="P11" i="10"/>
  <c r="S11" i="10"/>
  <c r="D12" i="10"/>
  <c r="C10" i="12" s="1"/>
  <c r="G12" i="10"/>
  <c r="D10" i="12"/>
  <c r="J12" i="10"/>
  <c r="M12" i="10"/>
  <c r="F10" i="12" s="1"/>
  <c r="P12" i="10"/>
  <c r="S12" i="10"/>
  <c r="J10" i="12" s="1"/>
  <c r="D13" i="10"/>
  <c r="G13" i="10"/>
  <c r="J13" i="10"/>
  <c r="M13" i="10"/>
  <c r="F11" i="12"/>
  <c r="P13" i="10"/>
  <c r="S13" i="10"/>
  <c r="J11" i="12" s="1"/>
  <c r="D14" i="10"/>
  <c r="G14" i="10"/>
  <c r="D12" i="12" s="1"/>
  <c r="J14" i="10"/>
  <c r="M14" i="10"/>
  <c r="P14" i="10"/>
  <c r="S14" i="10"/>
  <c r="D15" i="10"/>
  <c r="H13" i="12" s="1"/>
  <c r="G13" i="12" s="1"/>
  <c r="G15" i="10"/>
  <c r="D13" i="12" s="1"/>
  <c r="J15" i="10"/>
  <c r="M15" i="10"/>
  <c r="F13" i="12" s="1"/>
  <c r="P15" i="10"/>
  <c r="S15" i="10"/>
  <c r="J13" i="12" s="1"/>
  <c r="D16" i="10"/>
  <c r="I14" i="12" s="1"/>
  <c r="G16" i="10"/>
  <c r="D14" i="12"/>
  <c r="J16" i="10"/>
  <c r="M16" i="10"/>
  <c r="P16" i="10"/>
  <c r="S16" i="10"/>
  <c r="D17" i="10"/>
  <c r="G17" i="10"/>
  <c r="J17" i="10"/>
  <c r="E15" i="12" s="1"/>
  <c r="M17" i="10"/>
  <c r="F15" i="12"/>
  <c r="P17" i="10"/>
  <c r="S17" i="10"/>
  <c r="J15" i="12" s="1"/>
  <c r="D18" i="10"/>
  <c r="G18" i="10"/>
  <c r="D16" i="12" s="1"/>
  <c r="J18" i="10"/>
  <c r="E16" i="12" s="1"/>
  <c r="M18" i="10"/>
  <c r="P18" i="10"/>
  <c r="I16" i="12" s="1"/>
  <c r="S18" i="10"/>
  <c r="D19" i="10"/>
  <c r="E17" i="12" s="1"/>
  <c r="G19" i="10"/>
  <c r="J19" i="10"/>
  <c r="M19" i="10"/>
  <c r="F17" i="12" s="1"/>
  <c r="P19" i="10"/>
  <c r="S19" i="10"/>
  <c r="D20" i="10"/>
  <c r="I18" i="12" s="1"/>
  <c r="G20" i="10"/>
  <c r="D18" i="12"/>
  <c r="J20" i="10"/>
  <c r="M20" i="10"/>
  <c r="P20" i="10"/>
  <c r="S20" i="10"/>
  <c r="D21" i="10"/>
  <c r="G21" i="10"/>
  <c r="J21" i="10"/>
  <c r="E19" i="12" s="1"/>
  <c r="M21" i="10"/>
  <c r="F19" i="12"/>
  <c r="P21" i="10"/>
  <c r="S21" i="10"/>
  <c r="J19" i="12" s="1"/>
  <c r="J22" i="10"/>
  <c r="M22" i="10"/>
  <c r="P22" i="10"/>
  <c r="H20" i="12"/>
  <c r="D23" i="10"/>
  <c r="G23" i="10"/>
  <c r="D21" i="12" s="1"/>
  <c r="J23" i="10"/>
  <c r="M23" i="10"/>
  <c r="F21" i="12" s="1"/>
  <c r="P23" i="10"/>
  <c r="H21" i="12" s="1"/>
  <c r="G21" i="12" s="1"/>
  <c r="S23" i="10"/>
  <c r="J21" i="12"/>
  <c r="D24" i="10"/>
  <c r="J22" i="12"/>
  <c r="G24" i="10"/>
  <c r="J24" i="10"/>
  <c r="M24" i="10"/>
  <c r="P24" i="10"/>
  <c r="S24" i="10"/>
  <c r="D25" i="10"/>
  <c r="I23" i="12" s="1"/>
  <c r="G25" i="10"/>
  <c r="J25" i="10"/>
  <c r="E23" i="12" s="1"/>
  <c r="M25" i="10"/>
  <c r="P25" i="10"/>
  <c r="S25" i="10"/>
  <c r="D26" i="10"/>
  <c r="G26" i="10"/>
  <c r="J26" i="10"/>
  <c r="M26" i="10"/>
  <c r="F24" i="12" s="1"/>
  <c r="P26" i="10"/>
  <c r="S26" i="10"/>
  <c r="D27" i="10"/>
  <c r="G27" i="10"/>
  <c r="J27" i="10"/>
  <c r="M27" i="10"/>
  <c r="P27" i="10"/>
  <c r="D28" i="10"/>
  <c r="C26" i="12" s="1"/>
  <c r="G28" i="10"/>
  <c r="J28" i="10"/>
  <c r="E26" i="12" s="1"/>
  <c r="M28" i="10"/>
  <c r="F26" i="12" s="1"/>
  <c r="P28" i="10"/>
  <c r="D29" i="10"/>
  <c r="H27" i="12" s="1"/>
  <c r="G29" i="10"/>
  <c r="J29" i="10"/>
  <c r="E27" i="12" s="1"/>
  <c r="M29" i="10"/>
  <c r="P29" i="10"/>
  <c r="J30" i="10"/>
  <c r="M30" i="10"/>
  <c r="P30" i="10"/>
  <c r="D31" i="10"/>
  <c r="G31" i="10"/>
  <c r="J31" i="10"/>
  <c r="M31" i="10"/>
  <c r="P31" i="10"/>
  <c r="S31" i="10"/>
  <c r="D32" i="10"/>
  <c r="G32" i="10"/>
  <c r="J32" i="10"/>
  <c r="M32" i="10"/>
  <c r="P32" i="10"/>
  <c r="S32" i="10"/>
  <c r="D33" i="10"/>
  <c r="G33" i="10"/>
  <c r="J33" i="10"/>
  <c r="M33" i="10"/>
  <c r="P33" i="10"/>
  <c r="S33" i="10"/>
  <c r="D34" i="10"/>
  <c r="G34" i="10"/>
  <c r="J34" i="10"/>
  <c r="M34" i="10"/>
  <c r="P34" i="10"/>
  <c r="S34" i="10"/>
  <c r="D36" i="10"/>
  <c r="G36" i="10"/>
  <c r="J36" i="10"/>
  <c r="M36" i="10"/>
  <c r="P36" i="10"/>
  <c r="S36" i="10"/>
  <c r="D37" i="10"/>
  <c r="G37" i="10"/>
  <c r="J37" i="10"/>
  <c r="P37" i="10"/>
  <c r="S37" i="10"/>
  <c r="C7" i="12"/>
  <c r="D7" i="12"/>
  <c r="E7" i="12"/>
  <c r="F7" i="12"/>
  <c r="H7" i="12"/>
  <c r="G7" i="12"/>
  <c r="I7" i="12"/>
  <c r="J7" i="12"/>
  <c r="K7" i="12"/>
  <c r="L7" i="12"/>
  <c r="C8" i="12"/>
  <c r="D8" i="12"/>
  <c r="E8" i="12"/>
  <c r="F8" i="12"/>
  <c r="H8" i="12"/>
  <c r="G8" i="12"/>
  <c r="I8" i="12"/>
  <c r="J8" i="12"/>
  <c r="K8" i="12"/>
  <c r="L8" i="12"/>
  <c r="D9" i="12"/>
  <c r="H9" i="12"/>
  <c r="G9" i="12" s="1"/>
  <c r="I9" i="12"/>
  <c r="K9" i="12"/>
  <c r="L9" i="12"/>
  <c r="E10" i="12"/>
  <c r="I10" i="12"/>
  <c r="K10" i="12"/>
  <c r="L10" i="12"/>
  <c r="C11" i="12"/>
  <c r="D11" i="12"/>
  <c r="E11" i="12"/>
  <c r="H11" i="12"/>
  <c r="I11" i="12"/>
  <c r="K11" i="12"/>
  <c r="L11" i="12"/>
  <c r="C12" i="12"/>
  <c r="E12" i="12"/>
  <c r="F12" i="12"/>
  <c r="I12" i="12"/>
  <c r="J12" i="12"/>
  <c r="K12" i="12"/>
  <c r="L12" i="12"/>
  <c r="C13" i="12"/>
  <c r="E13" i="12"/>
  <c r="I13" i="12"/>
  <c r="K13" i="12"/>
  <c r="L13" i="12"/>
  <c r="C14" i="12"/>
  <c r="F14" i="12"/>
  <c r="J14" i="12"/>
  <c r="K14" i="12"/>
  <c r="L14" i="12"/>
  <c r="C15" i="12"/>
  <c r="D15" i="12"/>
  <c r="H15" i="12"/>
  <c r="I15" i="12"/>
  <c r="K15" i="12"/>
  <c r="L15" i="12"/>
  <c r="C16" i="12"/>
  <c r="F16" i="12"/>
  <c r="J16" i="12"/>
  <c r="K16" i="12"/>
  <c r="L16" i="12"/>
  <c r="D17" i="12"/>
  <c r="H17" i="12"/>
  <c r="K17" i="12"/>
  <c r="L17" i="12"/>
  <c r="C18" i="12"/>
  <c r="F18" i="12"/>
  <c r="J18" i="12"/>
  <c r="K18" i="12"/>
  <c r="L18" i="12"/>
  <c r="C19" i="12"/>
  <c r="D19" i="12"/>
  <c r="H19" i="12"/>
  <c r="G19" i="12" s="1"/>
  <c r="I19" i="12"/>
  <c r="K19" i="12"/>
  <c r="L19" i="12"/>
  <c r="C20" i="12"/>
  <c r="D20" i="12"/>
  <c r="E20" i="12"/>
  <c r="F20" i="12"/>
  <c r="I20" i="12"/>
  <c r="G20" i="12"/>
  <c r="J20" i="12"/>
  <c r="K20" i="12"/>
  <c r="L20" i="12"/>
  <c r="C21" i="12"/>
  <c r="E21" i="12"/>
  <c r="I21" i="12"/>
  <c r="K21" i="12"/>
  <c r="D22" i="12"/>
  <c r="K22" i="12"/>
  <c r="L22" i="12"/>
  <c r="C23" i="12"/>
  <c r="D23" i="12"/>
  <c r="F23" i="12"/>
  <c r="J23" i="12"/>
  <c r="K23" i="12"/>
  <c r="L23" i="12"/>
  <c r="C24" i="12"/>
  <c r="D24" i="12"/>
  <c r="H24" i="12"/>
  <c r="K24" i="12"/>
  <c r="L24" i="12"/>
  <c r="C25" i="12"/>
  <c r="D25" i="12"/>
  <c r="E25" i="12"/>
  <c r="F25" i="12"/>
  <c r="H25" i="12"/>
  <c r="G25" i="12"/>
  <c r="I25" i="12"/>
  <c r="J25" i="12"/>
  <c r="K25" i="12"/>
  <c r="L25" i="12"/>
  <c r="D26" i="12"/>
  <c r="H26" i="12"/>
  <c r="K26" i="12"/>
  <c r="L26" i="12"/>
  <c r="D27" i="12"/>
  <c r="J27" i="12"/>
  <c r="K27" i="12"/>
  <c r="L27" i="12"/>
  <c r="K28" i="12"/>
  <c r="L28" i="12"/>
  <c r="P25" i="13"/>
  <c r="D26" i="13"/>
  <c r="H26" i="13"/>
  <c r="H27" i="13"/>
  <c r="D27" i="13"/>
  <c r="L27" i="13"/>
  <c r="D28" i="13"/>
  <c r="H28" i="13"/>
  <c r="N29" i="13"/>
  <c r="D29" i="13"/>
  <c r="D30" i="13"/>
  <c r="F30" i="13"/>
  <c r="P30" i="13"/>
  <c r="P31" i="13"/>
  <c r="D31" i="13"/>
  <c r="D32" i="13"/>
  <c r="C33" i="13"/>
  <c r="D33" i="13"/>
  <c r="D25" i="13"/>
  <c r="R25" i="13"/>
  <c r="T25" i="13"/>
  <c r="R26" i="13"/>
  <c r="T26" i="13"/>
  <c r="R27" i="13"/>
  <c r="T27" i="13"/>
  <c r="C28" i="13"/>
  <c r="R28" i="13"/>
  <c r="T28" i="13"/>
  <c r="R29" i="13"/>
  <c r="T29" i="13"/>
  <c r="R30" i="13"/>
  <c r="T30" i="13"/>
  <c r="R31" i="13"/>
  <c r="T31" i="13"/>
  <c r="C32" i="13"/>
  <c r="R32" i="13"/>
  <c r="T32" i="13"/>
  <c r="R33" i="13"/>
  <c r="T33" i="13"/>
  <c r="F34" i="13"/>
  <c r="H34" i="13"/>
  <c r="L34" i="13"/>
  <c r="N34" i="13"/>
  <c r="P34" i="13"/>
  <c r="R34" i="13"/>
  <c r="T34" i="13"/>
  <c r="J7" i="14"/>
  <c r="P7" i="14"/>
  <c r="L25" i="14" s="1"/>
  <c r="S7" i="14"/>
  <c r="P25" i="14" s="1"/>
  <c r="D8" i="14"/>
  <c r="G8" i="14"/>
  <c r="D26" i="14" s="1"/>
  <c r="J8" i="14"/>
  <c r="F26" i="14" s="1"/>
  <c r="M8" i="14"/>
  <c r="P8" i="14"/>
  <c r="L26" i="14"/>
  <c r="S8" i="14"/>
  <c r="D9" i="14"/>
  <c r="C27" i="14" s="1"/>
  <c r="G9" i="14"/>
  <c r="D27" i="14" s="1"/>
  <c r="J9" i="14"/>
  <c r="M9" i="14"/>
  <c r="P9" i="14"/>
  <c r="S9" i="14"/>
  <c r="D10" i="14"/>
  <c r="G10" i="14"/>
  <c r="D28" i="14" s="1"/>
  <c r="J10" i="14"/>
  <c r="M10" i="14"/>
  <c r="H28" i="14"/>
  <c r="P10" i="14"/>
  <c r="L28" i="14"/>
  <c r="S10" i="14"/>
  <c r="P28" i="14"/>
  <c r="D11" i="14"/>
  <c r="C29" i="14"/>
  <c r="G11" i="14"/>
  <c r="D29" i="14"/>
  <c r="J11" i="14"/>
  <c r="F29" i="14"/>
  <c r="M11" i="14"/>
  <c r="H29" i="14"/>
  <c r="P11" i="14"/>
  <c r="L29" i="14"/>
  <c r="S11" i="14"/>
  <c r="D12" i="14"/>
  <c r="C30" i="14" s="1"/>
  <c r="G12" i="14"/>
  <c r="D30" i="14" s="1"/>
  <c r="J12" i="14"/>
  <c r="F30" i="14"/>
  <c r="M12" i="14"/>
  <c r="P12" i="14"/>
  <c r="S12" i="14"/>
  <c r="D13" i="14"/>
  <c r="C31" i="14" s="1"/>
  <c r="G13" i="14"/>
  <c r="D31" i="14" s="1"/>
  <c r="J13" i="14"/>
  <c r="M13" i="14"/>
  <c r="P13" i="14"/>
  <c r="S13" i="14"/>
  <c r="D14" i="14"/>
  <c r="G14" i="14"/>
  <c r="D32" i="14" s="1"/>
  <c r="J14" i="14"/>
  <c r="M14" i="14"/>
  <c r="P14" i="14"/>
  <c r="N32" i="14" s="1"/>
  <c r="D15" i="14"/>
  <c r="C33" i="14" s="1"/>
  <c r="G15" i="14"/>
  <c r="D33" i="14" s="1"/>
  <c r="J15" i="14"/>
  <c r="M15" i="14"/>
  <c r="P15" i="14"/>
  <c r="S15" i="14"/>
  <c r="P33" i="14"/>
  <c r="P16" i="14"/>
  <c r="L34" i="14"/>
  <c r="C25" i="14"/>
  <c r="D25" i="14"/>
  <c r="F25" i="14"/>
  <c r="H25" i="14"/>
  <c r="R25" i="14"/>
  <c r="T25" i="14"/>
  <c r="C26" i="14"/>
  <c r="R26" i="14"/>
  <c r="T26" i="14"/>
  <c r="R27" i="14"/>
  <c r="T27" i="14"/>
  <c r="C28" i="14"/>
  <c r="R28" i="14"/>
  <c r="T28" i="14"/>
  <c r="R29" i="14"/>
  <c r="T29" i="14"/>
  <c r="L30" i="14"/>
  <c r="R30" i="14"/>
  <c r="T30" i="14"/>
  <c r="R31" i="14"/>
  <c r="T31" i="14"/>
  <c r="C32" i="14"/>
  <c r="R32" i="14"/>
  <c r="T32" i="14"/>
  <c r="R33" i="14"/>
  <c r="T33" i="14"/>
  <c r="D34" i="14"/>
  <c r="F34" i="14"/>
  <c r="H34" i="14"/>
  <c r="P34" i="14"/>
  <c r="R34" i="14"/>
  <c r="T34" i="14"/>
  <c r="J7" i="15"/>
  <c r="F25" i="15" s="1"/>
  <c r="P7" i="15"/>
  <c r="N25" i="15" s="1"/>
  <c r="S7" i="15"/>
  <c r="P25" i="15" s="1"/>
  <c r="D8" i="15"/>
  <c r="G8" i="15"/>
  <c r="D26" i="15" s="1"/>
  <c r="J8" i="15"/>
  <c r="M8" i="15"/>
  <c r="P8" i="15"/>
  <c r="S8" i="15"/>
  <c r="P26" i="15"/>
  <c r="D9" i="15"/>
  <c r="G9" i="15"/>
  <c r="D27" i="15" s="1"/>
  <c r="J9" i="15"/>
  <c r="F27" i="15" s="1"/>
  <c r="M9" i="15"/>
  <c r="H27" i="15" s="1"/>
  <c r="P9" i="15"/>
  <c r="L27" i="15" s="1"/>
  <c r="S9" i="15"/>
  <c r="P27" i="15" s="1"/>
  <c r="D10" i="15"/>
  <c r="C28" i="15" s="1"/>
  <c r="G10" i="15"/>
  <c r="D28" i="15"/>
  <c r="J10" i="15"/>
  <c r="F28" i="15" s="1"/>
  <c r="M10" i="15"/>
  <c r="H28" i="15" s="1"/>
  <c r="P10" i="15"/>
  <c r="S10" i="15"/>
  <c r="P28" i="15"/>
  <c r="D11" i="15"/>
  <c r="C29" i="15"/>
  <c r="G11" i="15"/>
  <c r="D29" i="15"/>
  <c r="J11" i="15"/>
  <c r="M11" i="15"/>
  <c r="H29" i="15" s="1"/>
  <c r="P11" i="15"/>
  <c r="S11" i="15"/>
  <c r="P29" i="15"/>
  <c r="D12" i="15"/>
  <c r="L30" i="15"/>
  <c r="G12" i="15"/>
  <c r="D30" i="15"/>
  <c r="J12" i="15"/>
  <c r="M12" i="15"/>
  <c r="H30" i="15" s="1"/>
  <c r="P12" i="15"/>
  <c r="S12" i="15"/>
  <c r="D13" i="15"/>
  <c r="H31" i="15" s="1"/>
  <c r="G13" i="15"/>
  <c r="D31" i="15" s="1"/>
  <c r="J13" i="15"/>
  <c r="F31" i="15" s="1"/>
  <c r="M13" i="15"/>
  <c r="P13" i="15"/>
  <c r="S13" i="15"/>
  <c r="G14" i="15"/>
  <c r="D32" i="15"/>
  <c r="J14" i="15"/>
  <c r="F32" i="15"/>
  <c r="M14" i="15"/>
  <c r="H32" i="15"/>
  <c r="P14" i="15"/>
  <c r="L32" i="15"/>
  <c r="D15" i="15"/>
  <c r="C33" i="15"/>
  <c r="G15" i="15"/>
  <c r="D33" i="15"/>
  <c r="J15" i="15"/>
  <c r="M15" i="15"/>
  <c r="H33" i="15" s="1"/>
  <c r="P15" i="15"/>
  <c r="N33" i="15" s="1"/>
  <c r="S15" i="15"/>
  <c r="P16" i="15"/>
  <c r="N34" i="15" s="1"/>
  <c r="C25" i="15"/>
  <c r="D25" i="15"/>
  <c r="H25" i="15"/>
  <c r="R25" i="15"/>
  <c r="T25" i="15"/>
  <c r="N26" i="15"/>
  <c r="R26" i="15"/>
  <c r="T26" i="15"/>
  <c r="C27" i="15"/>
  <c r="N27" i="15"/>
  <c r="R27" i="15"/>
  <c r="T27" i="15"/>
  <c r="L28" i="15"/>
  <c r="R28" i="15"/>
  <c r="T28" i="15"/>
  <c r="F29" i="15"/>
  <c r="L29" i="15"/>
  <c r="J29" i="15" s="1"/>
  <c r="N29" i="15"/>
  <c r="R29" i="15"/>
  <c r="T29" i="15"/>
  <c r="C30" i="15"/>
  <c r="R30" i="15"/>
  <c r="T30" i="15"/>
  <c r="C31" i="15"/>
  <c r="R31" i="15"/>
  <c r="T31" i="15"/>
  <c r="C32" i="15"/>
  <c r="J32" i="15"/>
  <c r="N32" i="15"/>
  <c r="P32" i="15"/>
  <c r="R32" i="15"/>
  <c r="T32" i="15"/>
  <c r="R33" i="15"/>
  <c r="T33" i="15"/>
  <c r="C34" i="15"/>
  <c r="D34" i="15"/>
  <c r="F34" i="15"/>
  <c r="H34" i="15"/>
  <c r="L34" i="15"/>
  <c r="P34" i="15"/>
  <c r="R34" i="15"/>
  <c r="T34" i="15"/>
  <c r="J7" i="16"/>
  <c r="F25" i="16" s="1"/>
  <c r="P7" i="16"/>
  <c r="L25" i="16" s="1"/>
  <c r="S7" i="16"/>
  <c r="P25" i="16"/>
  <c r="D8" i="16"/>
  <c r="G8" i="16"/>
  <c r="D26" i="16" s="1"/>
  <c r="J8" i="16"/>
  <c r="P8" i="16"/>
  <c r="L26" i="16"/>
  <c r="S8" i="16"/>
  <c r="D9" i="16"/>
  <c r="G9" i="16"/>
  <c r="D27" i="16"/>
  <c r="J9" i="16"/>
  <c r="P9" i="16"/>
  <c r="S9" i="16"/>
  <c r="P27" i="16"/>
  <c r="D10" i="16"/>
  <c r="H28" i="16"/>
  <c r="G10" i="16"/>
  <c r="D28" i="16"/>
  <c r="J10" i="16"/>
  <c r="P10" i="16"/>
  <c r="S10" i="16"/>
  <c r="D11" i="16"/>
  <c r="G11" i="16"/>
  <c r="D29" i="16" s="1"/>
  <c r="J11" i="16"/>
  <c r="M11" i="16"/>
  <c r="P11" i="16"/>
  <c r="S11" i="16"/>
  <c r="D12" i="16"/>
  <c r="C30" i="16" s="1"/>
  <c r="G12" i="16"/>
  <c r="D30" i="16" s="1"/>
  <c r="J12" i="16"/>
  <c r="M12" i="16"/>
  <c r="P12" i="16"/>
  <c r="S12" i="16"/>
  <c r="P30" i="16"/>
  <c r="D13" i="16"/>
  <c r="G13" i="16"/>
  <c r="D31" i="16" s="1"/>
  <c r="J13" i="16"/>
  <c r="F31" i="16" s="1"/>
  <c r="M13" i="16"/>
  <c r="P13" i="16"/>
  <c r="L31" i="16"/>
  <c r="S13" i="16"/>
  <c r="D14" i="16"/>
  <c r="G14" i="16"/>
  <c r="D32" i="16" s="1"/>
  <c r="J14" i="16"/>
  <c r="M14" i="16"/>
  <c r="H32" i="16"/>
  <c r="P14" i="16"/>
  <c r="D15" i="16"/>
  <c r="P33" i="16" s="1"/>
  <c r="G15" i="16"/>
  <c r="D33" i="16"/>
  <c r="J15" i="16"/>
  <c r="F33" i="16"/>
  <c r="M15" i="16"/>
  <c r="P15" i="16"/>
  <c r="S15" i="16"/>
  <c r="M16" i="16"/>
  <c r="P16" i="16"/>
  <c r="L34" i="16"/>
  <c r="C25" i="16"/>
  <c r="D25" i="16"/>
  <c r="R25" i="16"/>
  <c r="T25" i="16"/>
  <c r="R26" i="16"/>
  <c r="T26" i="16"/>
  <c r="R27" i="16"/>
  <c r="T27" i="16"/>
  <c r="R28" i="16"/>
  <c r="T28" i="16"/>
  <c r="R29" i="16"/>
  <c r="T29" i="16"/>
  <c r="R30" i="16"/>
  <c r="T30" i="16"/>
  <c r="C31" i="16"/>
  <c r="R31" i="16"/>
  <c r="T31" i="16"/>
  <c r="R32" i="16"/>
  <c r="T32" i="16"/>
  <c r="L33" i="16"/>
  <c r="R33" i="16"/>
  <c r="T33" i="16"/>
  <c r="C34" i="16"/>
  <c r="D34" i="16"/>
  <c r="F34" i="16"/>
  <c r="N34" i="16"/>
  <c r="P34" i="16"/>
  <c r="R34" i="16"/>
  <c r="T34" i="16"/>
  <c r="J7" i="17"/>
  <c r="P7" i="17"/>
  <c r="N25" i="17"/>
  <c r="S7" i="17"/>
  <c r="P25" i="17"/>
  <c r="D8" i="17"/>
  <c r="C26" i="17"/>
  <c r="G8" i="17"/>
  <c r="D26" i="17"/>
  <c r="J8" i="17"/>
  <c r="M8" i="17"/>
  <c r="P8" i="17"/>
  <c r="S8" i="17"/>
  <c r="D9" i="17"/>
  <c r="G9" i="17"/>
  <c r="D27" i="17" s="1"/>
  <c r="J9" i="17"/>
  <c r="M9" i="17"/>
  <c r="P9" i="17"/>
  <c r="N27" i="17" s="1"/>
  <c r="S9" i="17"/>
  <c r="D10" i="17"/>
  <c r="G10" i="17"/>
  <c r="D28" i="17" s="1"/>
  <c r="J10" i="17"/>
  <c r="M10" i="17"/>
  <c r="P10" i="17"/>
  <c r="S10" i="17"/>
  <c r="P28" i="17" s="1"/>
  <c r="D11" i="17"/>
  <c r="G11" i="17"/>
  <c r="D29" i="17" s="1"/>
  <c r="J11" i="17"/>
  <c r="M11" i="17"/>
  <c r="P11" i="17"/>
  <c r="S11" i="17"/>
  <c r="P29" i="17" s="1"/>
  <c r="D12" i="17"/>
  <c r="C30" i="17"/>
  <c r="G12" i="17"/>
  <c r="D30" i="17"/>
  <c r="J12" i="17"/>
  <c r="F30" i="17"/>
  <c r="M12" i="17"/>
  <c r="P12" i="17"/>
  <c r="L30" i="17" s="1"/>
  <c r="S12" i="17"/>
  <c r="D13" i="17"/>
  <c r="C31" i="17"/>
  <c r="G13" i="17"/>
  <c r="J13" i="17"/>
  <c r="M13" i="17"/>
  <c r="P13" i="17"/>
  <c r="S13" i="17"/>
  <c r="D14" i="17"/>
  <c r="L32" i="17"/>
  <c r="G14" i="17"/>
  <c r="D32" i="17"/>
  <c r="P14" i="17"/>
  <c r="D15" i="17"/>
  <c r="C33" i="17" s="1"/>
  <c r="G15" i="17"/>
  <c r="D33" i="17" s="1"/>
  <c r="J15" i="17"/>
  <c r="M15" i="17"/>
  <c r="P15" i="17"/>
  <c r="S15" i="17"/>
  <c r="C25" i="17"/>
  <c r="D25" i="17"/>
  <c r="F25" i="17"/>
  <c r="H25" i="17"/>
  <c r="L25" i="17"/>
  <c r="R25" i="17"/>
  <c r="T25" i="17"/>
  <c r="R26" i="17"/>
  <c r="T26" i="17"/>
  <c r="R27" i="17"/>
  <c r="T27" i="17"/>
  <c r="R28" i="17"/>
  <c r="T28" i="17"/>
  <c r="R29" i="17"/>
  <c r="T29" i="17"/>
  <c r="R30" i="17"/>
  <c r="T30" i="17"/>
  <c r="D31" i="17"/>
  <c r="P31" i="17"/>
  <c r="R31" i="17"/>
  <c r="T31" i="17"/>
  <c r="P32" i="17"/>
  <c r="R32" i="17"/>
  <c r="T32" i="17"/>
  <c r="R33" i="17"/>
  <c r="T33" i="17"/>
  <c r="C34" i="17"/>
  <c r="D34" i="17"/>
  <c r="F34" i="17"/>
  <c r="L34" i="17"/>
  <c r="N34" i="17"/>
  <c r="P34" i="17"/>
  <c r="R34" i="17"/>
  <c r="T34" i="17"/>
  <c r="J7" i="18"/>
  <c r="F25" i="18" s="1"/>
  <c r="P7" i="18"/>
  <c r="N25" i="18" s="1"/>
  <c r="S7" i="18"/>
  <c r="P25" i="18" s="1"/>
  <c r="D8" i="18"/>
  <c r="C26" i="18" s="1"/>
  <c r="G8" i="18"/>
  <c r="D26" i="18"/>
  <c r="J8" i="18"/>
  <c r="P8" i="18"/>
  <c r="S8" i="18"/>
  <c r="D9" i="18"/>
  <c r="G9" i="18"/>
  <c r="J9" i="18"/>
  <c r="M9" i="18"/>
  <c r="P9" i="18"/>
  <c r="S9" i="18"/>
  <c r="P27" i="18" s="1"/>
  <c r="D10" i="18"/>
  <c r="C28" i="18"/>
  <c r="G10" i="18"/>
  <c r="D28" i="18"/>
  <c r="J10" i="18"/>
  <c r="M10" i="18"/>
  <c r="P10" i="18"/>
  <c r="S10" i="18"/>
  <c r="P28" i="18" s="1"/>
  <c r="D11" i="18"/>
  <c r="C29" i="18" s="1"/>
  <c r="G11" i="18"/>
  <c r="D29" i="18"/>
  <c r="J11" i="18"/>
  <c r="M11" i="18"/>
  <c r="H29" i="18" s="1"/>
  <c r="P11" i="18"/>
  <c r="S11" i="18"/>
  <c r="D12" i="18"/>
  <c r="C30" i="18"/>
  <c r="G12" i="18"/>
  <c r="J12" i="18"/>
  <c r="F30" i="18" s="1"/>
  <c r="M12" i="18"/>
  <c r="H30" i="18" s="1"/>
  <c r="P12" i="18"/>
  <c r="N30" i="18"/>
  <c r="S12" i="18"/>
  <c r="D13" i="18"/>
  <c r="L31" i="18" s="1"/>
  <c r="G13" i="18"/>
  <c r="J13" i="18"/>
  <c r="F31" i="18" s="1"/>
  <c r="M13" i="18"/>
  <c r="P13" i="18"/>
  <c r="S13" i="18"/>
  <c r="D14" i="18"/>
  <c r="L32" i="18" s="1"/>
  <c r="G14" i="18"/>
  <c r="J14" i="18"/>
  <c r="M14" i="18"/>
  <c r="P14" i="18"/>
  <c r="D15" i="18"/>
  <c r="G15" i="18"/>
  <c r="D33" i="18" s="1"/>
  <c r="J15" i="18"/>
  <c r="F33" i="18"/>
  <c r="M15" i="18"/>
  <c r="P15" i="18"/>
  <c r="L33" i="18" s="1"/>
  <c r="J33" i="18" s="1"/>
  <c r="S15" i="18"/>
  <c r="C25" i="18"/>
  <c r="D25" i="18"/>
  <c r="H25" i="18"/>
  <c r="R25" i="18"/>
  <c r="T25" i="18"/>
  <c r="R26" i="18"/>
  <c r="T26" i="18"/>
  <c r="D27" i="18"/>
  <c r="R27" i="18"/>
  <c r="T27" i="18"/>
  <c r="R28" i="18"/>
  <c r="T28" i="18"/>
  <c r="R29" i="18"/>
  <c r="T29" i="18"/>
  <c r="D30" i="18"/>
  <c r="R30" i="18"/>
  <c r="T30" i="18"/>
  <c r="D31" i="18"/>
  <c r="R31" i="18"/>
  <c r="T31" i="18"/>
  <c r="D32" i="18"/>
  <c r="R32" i="18"/>
  <c r="T32" i="18"/>
  <c r="P33" i="18"/>
  <c r="R33" i="18"/>
  <c r="T33" i="18"/>
  <c r="C34" i="18"/>
  <c r="D34" i="18"/>
  <c r="F34" i="18"/>
  <c r="H34" i="18"/>
  <c r="L34" i="18"/>
  <c r="J34" i="18"/>
  <c r="N34" i="18"/>
  <c r="P34" i="18"/>
  <c r="R34" i="18"/>
  <c r="T34" i="18"/>
  <c r="H28" i="18"/>
  <c r="C26" i="16"/>
  <c r="L28" i="16"/>
  <c r="J28" i="16" s="1"/>
  <c r="P32" i="13"/>
  <c r="N26" i="13"/>
  <c r="K47" i="9"/>
  <c r="Q22" i="9"/>
  <c r="J22" i="9"/>
  <c r="G40" i="9"/>
  <c r="N28" i="18"/>
  <c r="C28" i="17"/>
  <c r="N34" i="14"/>
  <c r="H30" i="13"/>
  <c r="I47" i="9"/>
  <c r="C31" i="13"/>
  <c r="J16" i="9"/>
  <c r="G41" i="9"/>
  <c r="C28" i="16"/>
  <c r="L33" i="14"/>
  <c r="C30" i="13"/>
  <c r="C27" i="12"/>
  <c r="I27" i="12"/>
  <c r="F27" i="12"/>
  <c r="E24" i="12"/>
  <c r="I24" i="12"/>
  <c r="J24" i="12"/>
  <c r="E22" i="12"/>
  <c r="I22" i="12"/>
  <c r="F22" i="12"/>
  <c r="C22" i="12"/>
  <c r="H22" i="12"/>
  <c r="G22" i="12" s="1"/>
  <c r="E41" i="9"/>
  <c r="Q16" i="9"/>
  <c r="F28" i="14"/>
  <c r="N26" i="14"/>
  <c r="I26" i="12"/>
  <c r="H18" i="12"/>
  <c r="G18" i="12" s="1"/>
  <c r="H16" i="12"/>
  <c r="H14" i="12"/>
  <c r="H12" i="12"/>
  <c r="G12" i="12" s="1"/>
  <c r="H10" i="12"/>
  <c r="G10" i="12" s="1"/>
  <c r="J17" i="9"/>
  <c r="H33" i="18"/>
  <c r="N29" i="18"/>
  <c r="F28" i="18"/>
  <c r="F26" i="18"/>
  <c r="N27" i="18"/>
  <c r="C31" i="18"/>
  <c r="L27" i="18"/>
  <c r="F32" i="18"/>
  <c r="L28" i="18"/>
  <c r="J28" i="18" s="1"/>
  <c r="H27" i="18"/>
  <c r="L30" i="18"/>
  <c r="J30" i="18" s="1"/>
  <c r="P30" i="18"/>
  <c r="F27" i="18"/>
  <c r="C27" i="18"/>
  <c r="N33" i="18"/>
  <c r="C33" i="18"/>
  <c r="F27" i="17"/>
  <c r="H29" i="17"/>
  <c r="F31" i="17"/>
  <c r="F29" i="17"/>
  <c r="L27" i="17"/>
  <c r="J27" i="17" s="1"/>
  <c r="H31" i="17"/>
  <c r="H28" i="17"/>
  <c r="C27" i="17"/>
  <c r="P30" i="17"/>
  <c r="F28" i="17"/>
  <c r="P27" i="17"/>
  <c r="L26" i="17"/>
  <c r="L31" i="17"/>
  <c r="N31" i="17"/>
  <c r="N29" i="17"/>
  <c r="H27" i="17"/>
  <c r="J25" i="17"/>
  <c r="H30" i="17"/>
  <c r="F26" i="17"/>
  <c r="N26" i="17"/>
  <c r="J26" i="17"/>
  <c r="L33" i="17"/>
  <c r="N30" i="17"/>
  <c r="J30" i="17" s="1"/>
  <c r="P26" i="17"/>
  <c r="N33" i="17"/>
  <c r="H29" i="16"/>
  <c r="P32" i="16"/>
  <c r="H31" i="16"/>
  <c r="F30" i="16"/>
  <c r="F28" i="16"/>
  <c r="N26" i="16"/>
  <c r="F32" i="16"/>
  <c r="P29" i="16"/>
  <c r="F27" i="16"/>
  <c r="J26" i="16"/>
  <c r="N27" i="16"/>
  <c r="N33" i="16"/>
  <c r="J33" i="16"/>
  <c r="N30" i="16"/>
  <c r="C27" i="16"/>
  <c r="J34" i="16"/>
  <c r="H30" i="16"/>
  <c r="L30" i="16"/>
  <c r="N29" i="16"/>
  <c r="F26" i="16"/>
  <c r="N28" i="16"/>
  <c r="N31" i="16"/>
  <c r="J31" i="16" s="1"/>
  <c r="C29" i="16"/>
  <c r="P31" i="16"/>
  <c r="P28" i="16"/>
  <c r="P26" i="16"/>
  <c r="C33" i="16"/>
  <c r="N32" i="16"/>
  <c r="L29" i="16"/>
  <c r="L27" i="16"/>
  <c r="N31" i="15"/>
  <c r="J27" i="15"/>
  <c r="L26" i="15"/>
  <c r="J26" i="15"/>
  <c r="F33" i="15"/>
  <c r="L31" i="15"/>
  <c r="J31" i="15" s="1"/>
  <c r="P33" i="15"/>
  <c r="P31" i="15"/>
  <c r="L33" i="15"/>
  <c r="J33" i="15" s="1"/>
  <c r="P30" i="15"/>
  <c r="F30" i="15"/>
  <c r="N30" i="15"/>
  <c r="J30" i="15" s="1"/>
  <c r="C26" i="15"/>
  <c r="N28" i="15"/>
  <c r="J28" i="15"/>
  <c r="F27" i="14"/>
  <c r="N25" i="14"/>
  <c r="L32" i="14"/>
  <c r="P27" i="14"/>
  <c r="J26" i="14"/>
  <c r="N28" i="14"/>
  <c r="J28" i="14" s="1"/>
  <c r="J34" i="14"/>
  <c r="F33" i="14"/>
  <c r="H32" i="14"/>
  <c r="P31" i="14"/>
  <c r="H30" i="14"/>
  <c r="P29" i="14"/>
  <c r="H26" i="14"/>
  <c r="N31" i="14"/>
  <c r="J25" i="14"/>
  <c r="N30" i="14"/>
  <c r="J30" i="14"/>
  <c r="P32" i="14"/>
  <c r="L31" i="14"/>
  <c r="J31" i="14" s="1"/>
  <c r="L27" i="14"/>
  <c r="J27" i="14" s="1"/>
  <c r="P30" i="14"/>
  <c r="H27" i="14"/>
  <c r="P26" i="14"/>
  <c r="J32" i="14"/>
  <c r="H31" i="14"/>
  <c r="F32" i="14"/>
  <c r="F31" i="14"/>
  <c r="N29" i="14"/>
  <c r="J29" i="14" s="1"/>
  <c r="N27" i="14"/>
  <c r="N33" i="14"/>
  <c r="J33" i="14"/>
  <c r="C27" i="13"/>
  <c r="F32" i="13"/>
  <c r="P29" i="13"/>
  <c r="P27" i="13"/>
  <c r="N33" i="13"/>
  <c r="H29" i="13"/>
  <c r="L29" i="13"/>
  <c r="J29" i="13"/>
  <c r="N25" i="13"/>
  <c r="H32" i="13"/>
  <c r="P28" i="13"/>
  <c r="F25" i="13"/>
  <c r="C29" i="13"/>
  <c r="F29" i="13"/>
  <c r="F27" i="13"/>
  <c r="J34" i="13"/>
  <c r="L30" i="13"/>
  <c r="L31" i="13"/>
  <c r="J31" i="13" s="1"/>
  <c r="L32" i="13"/>
  <c r="J32" i="13" s="1"/>
  <c r="N32" i="13"/>
  <c r="F33" i="13"/>
  <c r="F31" i="13"/>
  <c r="H31" i="13"/>
  <c r="F28" i="13"/>
  <c r="F26" i="13"/>
  <c r="L33" i="13"/>
  <c r="J33" i="13" s="1"/>
  <c r="N30" i="13"/>
  <c r="J30" i="13" s="1"/>
  <c r="P26" i="13"/>
  <c r="H33" i="13"/>
  <c r="N31" i="13"/>
  <c r="P33" i="13"/>
  <c r="N28" i="13"/>
  <c r="L26" i="13"/>
  <c r="J26" i="13"/>
  <c r="N27" i="13"/>
  <c r="J27" i="13"/>
  <c r="L28" i="13"/>
  <c r="C26" i="13"/>
  <c r="H25" i="13"/>
  <c r="L25" i="13"/>
  <c r="J25" i="13" s="1"/>
  <c r="G16" i="12"/>
  <c r="G15" i="12"/>
  <c r="G11" i="12"/>
  <c r="G26" i="12"/>
  <c r="G24" i="12"/>
  <c r="G14" i="12"/>
  <c r="J27" i="18"/>
  <c r="J31" i="17"/>
  <c r="J33" i="17"/>
  <c r="J27" i="16"/>
  <c r="J30" i="16"/>
  <c r="J29" i="16"/>
  <c r="J28" i="13"/>
  <c r="K45" i="9"/>
  <c r="I45" i="9"/>
  <c r="J20" i="9"/>
  <c r="Q20" i="9"/>
  <c r="L11" i="9"/>
  <c r="O11" i="9" s="1"/>
  <c r="O18" i="9"/>
  <c r="J18" i="9"/>
  <c r="G43" i="9"/>
  <c r="I43" i="9"/>
  <c r="Q17" i="9"/>
  <c r="G42" i="9"/>
  <c r="I42" i="9"/>
  <c r="I41" i="9"/>
  <c r="Q15" i="9"/>
  <c r="K40" i="9"/>
  <c r="I40" i="9"/>
  <c r="Q14" i="9"/>
  <c r="G39" i="9"/>
  <c r="J14" i="9"/>
  <c r="Q13" i="9"/>
  <c r="J31" i="18" l="1"/>
  <c r="L25" i="18"/>
  <c r="J25" i="18" s="1"/>
  <c r="P29" i="18"/>
  <c r="C32" i="17"/>
  <c r="N32" i="17"/>
  <c r="J32" i="17" s="1"/>
  <c r="L28" i="17"/>
  <c r="N28" i="17"/>
  <c r="P32" i="18"/>
  <c r="N32" i="18"/>
  <c r="J32" i="18" s="1"/>
  <c r="C32" i="18"/>
  <c r="L32" i="16"/>
  <c r="J32" i="16" s="1"/>
  <c r="C32" i="16"/>
  <c r="H32" i="18"/>
  <c r="P26" i="18"/>
  <c r="P33" i="17"/>
  <c r="C29" i="17"/>
  <c r="L29" i="17"/>
  <c r="J29" i="17" s="1"/>
  <c r="G27" i="12"/>
  <c r="H31" i="18"/>
  <c r="N31" i="18"/>
  <c r="P31" i="18"/>
  <c r="L29" i="18"/>
  <c r="J29" i="18" s="1"/>
  <c r="F29" i="18"/>
  <c r="L26" i="18"/>
  <c r="N26" i="18"/>
  <c r="H26" i="18"/>
  <c r="F29" i="16"/>
  <c r="N25" i="16"/>
  <c r="J25" i="16" s="1"/>
  <c r="L25" i="15"/>
  <c r="J25" i="15" s="1"/>
  <c r="H33" i="14"/>
  <c r="H23" i="12"/>
  <c r="G23" i="12" s="1"/>
  <c r="E18" i="12"/>
  <c r="I17" i="12"/>
  <c r="G17" i="12" s="1"/>
  <c r="C17" i="12"/>
  <c r="E14" i="12"/>
  <c r="E9" i="12"/>
  <c r="J17" i="12"/>
  <c r="J9" i="12"/>
  <c r="J13" i="9"/>
  <c r="E38" i="9"/>
  <c r="F11" i="9"/>
  <c r="J26" i="12"/>
  <c r="G45" i="9"/>
  <c r="K38" i="9"/>
  <c r="J28" i="17" l="1"/>
  <c r="E36" i="9"/>
  <c r="Q11" i="9"/>
  <c r="I36" i="9"/>
  <c r="K36" i="9"/>
  <c r="J11" i="9"/>
  <c r="G36" i="9"/>
  <c r="J26" i="18"/>
</calcChain>
</file>

<file path=xl/comments1.xml><?xml version="1.0" encoding="utf-8"?>
<comments xmlns="http://schemas.openxmlformats.org/spreadsheetml/2006/main">
  <authors>
    <author>千葉市</author>
  </authors>
  <commentList>
    <comment ref="F26" authorId="0">
      <text>
        <r>
          <rPr>
            <b/>
            <sz val="9"/>
            <rFont val="ＭＳ Ｐゴシック"/>
            <family val="3"/>
            <charset val="128"/>
          </rPr>
          <t>数値がゼロのため、計算式が入っていません。</t>
        </r>
      </text>
    </comment>
    <comment ref="H26" authorId="0">
      <text>
        <r>
          <rPr>
            <b/>
            <sz val="9"/>
            <rFont val="ＭＳ Ｐゴシック"/>
            <family val="3"/>
            <charset val="128"/>
          </rPr>
          <t>数値がゼロのため、計算式が入っていません。</t>
        </r>
      </text>
    </comment>
  </commentList>
</comments>
</file>

<file path=xl/sharedStrings.xml><?xml version="1.0" encoding="utf-8"?>
<sst xmlns="http://schemas.openxmlformats.org/spreadsheetml/2006/main" count="549" uniqueCount="122">
  <si>
    <t>２）平成６年までは「満２８週以後の死産」、平成７年以降は「満２２週以後の死産」</t>
    <rPh sb="2" eb="4">
      <t>ヘイセイ</t>
    </rPh>
    <rPh sb="5" eb="6">
      <t>ネン</t>
    </rPh>
    <rPh sb="10" eb="11">
      <t>マン</t>
    </rPh>
    <rPh sb="13" eb="14">
      <t>シュウ</t>
    </rPh>
    <rPh sb="14" eb="16">
      <t>イゴ</t>
    </rPh>
    <rPh sb="17" eb="19">
      <t>シザン</t>
    </rPh>
    <rPh sb="21" eb="23">
      <t>ヘイセイ</t>
    </rPh>
    <rPh sb="24" eb="25">
      <t>ネン</t>
    </rPh>
    <rPh sb="25" eb="27">
      <t>イコウ</t>
    </rPh>
    <rPh sb="29" eb="30">
      <t>マン</t>
    </rPh>
    <rPh sb="32" eb="33">
      <t>シュウ</t>
    </rPh>
    <rPh sb="33" eb="35">
      <t>イゴ</t>
    </rPh>
    <rPh sb="36" eb="38">
      <t>シザン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</si>
  <si>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</si>
  <si>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</si>
  <si>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注：</t>
    <rPh sb="0" eb="1">
      <t>チュウ</t>
    </rPh>
    <phoneticPr fontId="1"/>
  </si>
  <si>
    <t>出　　　　生</t>
    <rPh sb="0" eb="6">
      <t>シュッセイ</t>
    </rPh>
    <phoneticPr fontId="2"/>
  </si>
  <si>
    <t>死　　　　亡</t>
    <rPh sb="0" eb="6">
      <t>シボウ</t>
    </rPh>
    <phoneticPr fontId="2"/>
  </si>
  <si>
    <t>乳児死亡</t>
    <rPh sb="0" eb="2">
      <t>ニュウジ</t>
    </rPh>
    <rPh sb="2" eb="4">
      <t>シボウ</t>
    </rPh>
    <phoneticPr fontId="2"/>
  </si>
  <si>
    <t>総数</t>
    <rPh sb="0" eb="2">
      <t>ソウスウ</t>
    </rPh>
    <phoneticPr fontId="2"/>
  </si>
  <si>
    <t>率</t>
    <rPh sb="0" eb="1">
      <t>リツ</t>
    </rPh>
    <phoneticPr fontId="2"/>
  </si>
  <si>
    <t>未満</t>
    <rPh sb="0" eb="2">
      <t>ミマン</t>
    </rPh>
    <phoneticPr fontId="2"/>
  </si>
  <si>
    <t>実数</t>
    <rPh sb="0" eb="2">
      <t>ジッスウ</t>
    </rPh>
    <phoneticPr fontId="2"/>
  </si>
  <si>
    <t>（再掲）</t>
    <rPh sb="1" eb="3">
      <t>サイケイ</t>
    </rPh>
    <phoneticPr fontId="2"/>
  </si>
  <si>
    <t>千葉市</t>
    <rPh sb="0" eb="3">
      <t>チバシ</t>
    </rPh>
    <phoneticPr fontId="2"/>
  </si>
  <si>
    <t>中央区</t>
    <rPh sb="0" eb="3">
      <t>チュウオウク</t>
    </rPh>
    <phoneticPr fontId="2"/>
  </si>
  <si>
    <t>花見川区</t>
    <rPh sb="0" eb="2">
      <t>ハナミ</t>
    </rPh>
    <rPh sb="2" eb="3">
      <t>カワ</t>
    </rPh>
    <rPh sb="3" eb="4">
      <t>ク</t>
    </rPh>
    <phoneticPr fontId="2"/>
  </si>
  <si>
    <t>稲毛区</t>
    <rPh sb="0" eb="2">
      <t>イナゲ</t>
    </rPh>
    <rPh sb="2" eb="3">
      <t>ク</t>
    </rPh>
    <phoneticPr fontId="2"/>
  </si>
  <si>
    <t>若葉区</t>
    <rPh sb="0" eb="2">
      <t>ワカバ</t>
    </rPh>
    <rPh sb="2" eb="3">
      <t>ク</t>
    </rPh>
    <phoneticPr fontId="2"/>
  </si>
  <si>
    <t>緑　区</t>
    <rPh sb="0" eb="3">
      <t>ミドリク</t>
    </rPh>
    <phoneticPr fontId="2"/>
  </si>
  <si>
    <t>美浜区</t>
    <rPh sb="0" eb="3">
      <t>ミハマク</t>
    </rPh>
    <phoneticPr fontId="2"/>
  </si>
  <si>
    <t>千葉県</t>
    <rPh sb="0" eb="3">
      <t>チバケン</t>
    </rPh>
    <phoneticPr fontId="2"/>
  </si>
  <si>
    <t>全　国</t>
    <rPh sb="0" eb="3">
      <t>ゼンコク</t>
    </rPh>
    <phoneticPr fontId="2"/>
  </si>
  <si>
    <t>新生児死亡</t>
    <rPh sb="0" eb="3">
      <t>シンセイジ</t>
    </rPh>
    <rPh sb="3" eb="5">
      <t>シボウ</t>
    </rPh>
    <phoneticPr fontId="2"/>
  </si>
  <si>
    <t>死　産</t>
    <rPh sb="0" eb="3">
      <t>シザン</t>
    </rPh>
    <phoneticPr fontId="2"/>
  </si>
  <si>
    <t>周産期死亡</t>
    <rPh sb="0" eb="2">
      <t>シュウサン</t>
    </rPh>
    <rPh sb="2" eb="3">
      <t>キ</t>
    </rPh>
    <rPh sb="3" eb="5">
      <t>シボウ</t>
    </rPh>
    <phoneticPr fontId="2"/>
  </si>
  <si>
    <t>婚　姻</t>
    <rPh sb="0" eb="3">
      <t>コンイン</t>
    </rPh>
    <phoneticPr fontId="2"/>
  </si>
  <si>
    <t>離　婚</t>
    <rPh sb="0" eb="3">
      <t>リコン</t>
    </rPh>
    <phoneticPr fontId="2"/>
  </si>
  <si>
    <t>自然死産</t>
    <rPh sb="0" eb="2">
      <t>シゼン</t>
    </rPh>
    <rPh sb="2" eb="4">
      <t>シザン</t>
    </rPh>
    <phoneticPr fontId="2"/>
  </si>
  <si>
    <t>人工死産</t>
    <rPh sb="0" eb="2">
      <t>ジンコウ</t>
    </rPh>
    <rPh sb="2" eb="4">
      <t>シザン</t>
    </rPh>
    <phoneticPr fontId="2"/>
  </si>
  <si>
    <t>総　数</t>
    <rPh sb="0" eb="1">
      <t>ソウ</t>
    </rPh>
    <rPh sb="2" eb="3">
      <t>スウ</t>
    </rPh>
    <phoneticPr fontId="2"/>
  </si>
  <si>
    <t>妊　娠
満２２週
以後の
死　産</t>
    <rPh sb="0" eb="3">
      <t>ニンシン</t>
    </rPh>
    <phoneticPr fontId="2"/>
  </si>
  <si>
    <t>早　期</t>
    <rPh sb="0" eb="3">
      <t>ソウキ</t>
    </rPh>
    <phoneticPr fontId="2"/>
  </si>
  <si>
    <t>新生児</t>
    <rPh sb="0" eb="3">
      <t>シンセイジ</t>
    </rPh>
    <phoneticPr fontId="2"/>
  </si>
  <si>
    <t>死　亡</t>
    <rPh sb="0" eb="3">
      <t>シボウ</t>
    </rPh>
    <phoneticPr fontId="2"/>
  </si>
  <si>
    <t>件数</t>
    <rPh sb="0" eb="2">
      <t>ケンスウ</t>
    </rPh>
    <phoneticPr fontId="2"/>
  </si>
  <si>
    <t>出生数</t>
    <rPh sb="0" eb="2">
      <t>シュッセイ</t>
    </rPh>
    <rPh sb="2" eb="3">
      <t>スウ</t>
    </rPh>
    <phoneticPr fontId="1"/>
  </si>
  <si>
    <t>死亡数</t>
    <rPh sb="0" eb="2">
      <t>シボウ</t>
    </rPh>
    <rPh sb="2" eb="3">
      <t>スウ</t>
    </rPh>
    <phoneticPr fontId="1"/>
  </si>
  <si>
    <t>乳児死亡数</t>
    <rPh sb="0" eb="2">
      <t>ニュウジ</t>
    </rPh>
    <rPh sb="2" eb="4">
      <t>シボウ</t>
    </rPh>
    <rPh sb="4" eb="5">
      <t>スウ</t>
    </rPh>
    <phoneticPr fontId="1"/>
  </si>
  <si>
    <t>新生児死亡数</t>
    <rPh sb="0" eb="3">
      <t>シンセイジ</t>
    </rPh>
    <rPh sb="3" eb="5">
      <t>シボウ</t>
    </rPh>
    <rPh sb="5" eb="6">
      <t>スウ</t>
    </rPh>
    <phoneticPr fontId="1"/>
  </si>
  <si>
    <t>死産数</t>
    <rPh sb="0" eb="2">
      <t>シザン</t>
    </rPh>
    <rPh sb="2" eb="3">
      <t>スウ</t>
    </rPh>
    <phoneticPr fontId="1"/>
  </si>
  <si>
    <t>周産期死亡数</t>
    <rPh sb="0" eb="3">
      <t>シュウサンキ</t>
    </rPh>
    <rPh sb="3" eb="5">
      <t>シボウ</t>
    </rPh>
    <rPh sb="5" eb="6">
      <t>スウ</t>
    </rPh>
    <phoneticPr fontId="1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</si>
  <si>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</si>
  <si>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</si>
  <si>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自然</t>
    <rPh sb="0" eb="2">
      <t>シゼン</t>
    </rPh>
    <phoneticPr fontId="2"/>
  </si>
  <si>
    <t>人工</t>
    <rPh sb="0" eb="1">
      <t>ジンコウ</t>
    </rPh>
    <rPh sb="1" eb="2">
      <t>コウサク</t>
    </rPh>
    <phoneticPr fontId="2"/>
  </si>
  <si>
    <t>出生率</t>
    <rPh sb="0" eb="2">
      <t>シュッセイ</t>
    </rPh>
    <rPh sb="2" eb="3">
      <t>リツ</t>
    </rPh>
    <phoneticPr fontId="1"/>
  </si>
  <si>
    <t>死亡率</t>
    <rPh sb="0" eb="2">
      <t>シボウ</t>
    </rPh>
    <rPh sb="2" eb="3">
      <t>リツ</t>
    </rPh>
    <phoneticPr fontId="1"/>
  </si>
  <si>
    <t>婚姻率</t>
    <rPh sb="0" eb="2">
      <t>コンイン</t>
    </rPh>
    <rPh sb="2" eb="3">
      <t>リツ</t>
    </rPh>
    <phoneticPr fontId="1"/>
  </si>
  <si>
    <t>離婚率</t>
    <rPh sb="0" eb="3">
      <t>リコンリツ</t>
    </rPh>
    <phoneticPr fontId="1"/>
  </si>
  <si>
    <t>（人口千対）</t>
    <rPh sb="1" eb="3">
      <t>ジンコウ</t>
    </rPh>
    <rPh sb="3" eb="4">
      <t>セン</t>
    </rPh>
    <rPh sb="4" eb="5">
      <t>タイ</t>
    </rPh>
    <phoneticPr fontId="1"/>
  </si>
  <si>
    <t>（出生千対）</t>
    <rPh sb="1" eb="3">
      <t>シュッセイ</t>
    </rPh>
    <rPh sb="3" eb="4">
      <t>セン</t>
    </rPh>
    <rPh sb="4" eb="5">
      <t>タイ</t>
    </rPh>
    <phoneticPr fontId="1"/>
  </si>
  <si>
    <t>総数</t>
    <rPh sb="0" eb="2">
      <t>ソウスウ</t>
    </rPh>
    <phoneticPr fontId="1"/>
  </si>
  <si>
    <t>自然</t>
    <rPh sb="0" eb="2">
      <t>シゼン</t>
    </rPh>
    <phoneticPr fontId="1"/>
  </si>
  <si>
    <t>人工</t>
    <rPh sb="0" eb="1">
      <t>ジンコウ</t>
    </rPh>
    <rPh sb="1" eb="2">
      <t>コウギョウ</t>
    </rPh>
    <phoneticPr fontId="1"/>
  </si>
  <si>
    <t>１）</t>
    <phoneticPr fontId="1"/>
  </si>
  <si>
    <t>人   口</t>
    <phoneticPr fontId="1"/>
  </si>
  <si>
    <t>２５００g</t>
    <phoneticPr fontId="2"/>
  </si>
  <si>
    <t>　　　２）</t>
    <phoneticPr fontId="1"/>
  </si>
  <si>
    <t>　　　３）</t>
    <phoneticPr fontId="1"/>
  </si>
  <si>
    <t>千葉市（実数）</t>
    <rPh sb="0" eb="2">
      <t>チバ</t>
    </rPh>
    <rPh sb="2" eb="3">
      <t>シ</t>
    </rPh>
    <rPh sb="4" eb="6">
      <t>ジッスウ</t>
    </rPh>
    <phoneticPr fontId="1"/>
  </si>
  <si>
    <t>千葉市（率）</t>
    <rPh sb="0" eb="2">
      <t>チバ</t>
    </rPh>
    <rPh sb="2" eb="3">
      <t>シ</t>
    </rPh>
    <rPh sb="4" eb="5">
      <t>リツ</t>
    </rPh>
    <phoneticPr fontId="1"/>
  </si>
  <si>
    <t>人　口</t>
  </si>
  <si>
    <t>平成</t>
    <rPh sb="0" eb="2">
      <t>ヘイセイ</t>
    </rPh>
    <phoneticPr fontId="1"/>
  </si>
  <si>
    <t>妊　娠
満22週
以後の
死　産
　２）</t>
    <rPh sb="0" eb="1">
      <t>ニン</t>
    </rPh>
    <rPh sb="2" eb="3">
      <t>シン</t>
    </rPh>
    <rPh sb="4" eb="5">
      <t>マン</t>
    </rPh>
    <rPh sb="7" eb="8">
      <t>シュウ</t>
    </rPh>
    <rPh sb="9" eb="11">
      <t>イゴ</t>
    </rPh>
    <rPh sb="13" eb="14">
      <t>シ</t>
    </rPh>
    <rPh sb="15" eb="16">
      <t>サン</t>
    </rPh>
    <phoneticPr fontId="2"/>
  </si>
  <si>
    <t>早　期
新生児
死　亡</t>
    <rPh sb="0" eb="1">
      <t>ハヤ</t>
    </rPh>
    <rPh sb="2" eb="3">
      <t>キ</t>
    </rPh>
    <rPh sb="4" eb="7">
      <t>シンセイジ</t>
    </rPh>
    <rPh sb="8" eb="9">
      <t>シ</t>
    </rPh>
    <rPh sb="10" eb="11">
      <t>ボウ</t>
    </rPh>
    <phoneticPr fontId="2"/>
  </si>
  <si>
    <t>１）</t>
    <phoneticPr fontId="1"/>
  </si>
  <si>
    <t>乳　児
死亡率</t>
    <rPh sb="0" eb="1">
      <t>チチ</t>
    </rPh>
    <rPh sb="2" eb="3">
      <t>ジ</t>
    </rPh>
    <rPh sb="4" eb="6">
      <t>シボウ</t>
    </rPh>
    <rPh sb="6" eb="7">
      <t>リツ</t>
    </rPh>
    <phoneticPr fontId="1"/>
  </si>
  <si>
    <t>新生児
死亡率</t>
    <rPh sb="0" eb="3">
      <t>シンセイジ</t>
    </rPh>
    <rPh sb="4" eb="6">
      <t>シボウ</t>
    </rPh>
    <rPh sb="6" eb="7">
      <t>リツ</t>
    </rPh>
    <phoneticPr fontId="1"/>
  </si>
  <si>
    <r>
      <t xml:space="preserve">死産率
</t>
    </r>
    <r>
      <rPr>
        <sz val="6"/>
        <rFont val="ＭＳ Ｐゴシック"/>
        <family val="3"/>
        <charset val="128"/>
      </rPr>
      <t>(出産千対)　１）</t>
    </r>
    <rPh sb="0" eb="2">
      <t>シザン</t>
    </rPh>
    <rPh sb="2" eb="3">
      <t>シボウリツ</t>
    </rPh>
    <rPh sb="5" eb="7">
      <t>シュッサン</t>
    </rPh>
    <rPh sb="7" eb="9">
      <t>センタイ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</si>
  <si>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</si>
  <si>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</si>
  <si>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</si>
  <si>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r>
      <t xml:space="preserve">平均初婚年齢
</t>
    </r>
    <r>
      <rPr>
        <sz val="6"/>
        <rFont val="ＭＳ Ｐゴシック"/>
        <family val="3"/>
        <charset val="128"/>
      </rPr>
      <t>　３）</t>
    </r>
    <rPh sb="0" eb="2">
      <t>ヘイキン</t>
    </rPh>
    <rPh sb="2" eb="4">
      <t>ショコン</t>
    </rPh>
    <rPh sb="4" eb="6">
      <t>ネンレイ</t>
    </rPh>
    <phoneticPr fontId="1"/>
  </si>
  <si>
    <t>３）各届出年に結婚生活に入り届け出たもので、結婚式をあげた時又は同居を始めた時の年齢</t>
    <phoneticPr fontId="1"/>
  </si>
  <si>
    <t>１）「出生＋死産」</t>
    <rPh sb="3" eb="5">
      <t>シュッショウ</t>
    </rPh>
    <rPh sb="6" eb="8">
      <t>シザン</t>
    </rPh>
    <phoneticPr fontId="2"/>
  </si>
  <si>
    <t>２）平成6年までは「出生」、平成7年からは｢出生＋妊娠満２２週以後の死産」</t>
    <rPh sb="2" eb="4">
      <t>ヘイセイ</t>
    </rPh>
    <rPh sb="5" eb="6">
      <t>ネン</t>
    </rPh>
    <rPh sb="10" eb="12">
      <t>シュッショウ</t>
    </rPh>
    <rPh sb="14" eb="16">
      <t>ヘイセイ</t>
    </rPh>
    <rPh sb="17" eb="18">
      <t>ネン</t>
    </rPh>
    <rPh sb="22" eb="24">
      <t>シュッショウ</t>
    </rPh>
    <rPh sb="25" eb="27">
      <t>ニンシン</t>
    </rPh>
    <rPh sb="27" eb="28">
      <t>マン</t>
    </rPh>
    <rPh sb="30" eb="31">
      <t>シュウ</t>
    </rPh>
    <rPh sb="31" eb="33">
      <t>イゴ</t>
    </rPh>
    <rPh sb="33" eb="36">
      <t>ノシザン</t>
    </rPh>
    <phoneticPr fontId="2"/>
  </si>
  <si>
    <t>-</t>
    <phoneticPr fontId="1"/>
  </si>
  <si>
    <t>中央区（率）</t>
    <rPh sb="0" eb="3">
      <t>チュウオウク</t>
    </rPh>
    <rPh sb="4" eb="5">
      <t>リツ</t>
    </rPh>
    <phoneticPr fontId="1"/>
  </si>
  <si>
    <t>花見川区（率）</t>
    <rPh sb="0" eb="3">
      <t>ハナミガワ</t>
    </rPh>
    <rPh sb="3" eb="4">
      <t>ク</t>
    </rPh>
    <rPh sb="5" eb="6">
      <t>リツ</t>
    </rPh>
    <phoneticPr fontId="1"/>
  </si>
  <si>
    <t>稲毛区（率）</t>
    <rPh sb="0" eb="2">
      <t>イナゲ</t>
    </rPh>
    <rPh sb="2" eb="3">
      <t>ク</t>
    </rPh>
    <rPh sb="4" eb="5">
      <t>リツ</t>
    </rPh>
    <phoneticPr fontId="1"/>
  </si>
  <si>
    <t>若葉区（率）</t>
    <rPh sb="0" eb="2">
      <t>ワカバ</t>
    </rPh>
    <rPh sb="2" eb="3">
      <t>ク</t>
    </rPh>
    <rPh sb="4" eb="5">
      <t>リツ</t>
    </rPh>
    <phoneticPr fontId="1"/>
  </si>
  <si>
    <t>緑区（率）</t>
    <rPh sb="0" eb="1">
      <t>ミドリ</t>
    </rPh>
    <rPh sb="1" eb="2">
      <t>ク</t>
    </rPh>
    <rPh sb="3" eb="4">
      <t>リツ</t>
    </rPh>
    <phoneticPr fontId="1"/>
  </si>
  <si>
    <t>美浜区（率）</t>
    <rPh sb="0" eb="2">
      <t>ミハマ</t>
    </rPh>
    <rPh sb="2" eb="3">
      <t>ク</t>
    </rPh>
    <rPh sb="4" eb="5">
      <t>リツ</t>
    </rPh>
    <phoneticPr fontId="1"/>
  </si>
  <si>
    <t>(出産千対)
　２）</t>
    <phoneticPr fontId="1"/>
  </si>
  <si>
    <t>昭和 63</t>
    <rPh sb="0" eb="2">
      <t>ショウワ</t>
    </rPh>
    <phoneticPr fontId="1"/>
  </si>
  <si>
    <t>昭和</t>
    <rPh sb="0" eb="2">
      <t>ショウワ</t>
    </rPh>
    <phoneticPr fontId="1"/>
  </si>
  <si>
    <t>２）「出生＋死産」</t>
    <rPh sb="3" eb="5">
      <t>シュッショウ</t>
    </rPh>
    <rPh sb="6" eb="8">
      <t>シザン</t>
    </rPh>
    <phoneticPr fontId="2"/>
  </si>
  <si>
    <t>妊　娠
満22週
以後の
死　産
　</t>
    <rPh sb="0" eb="1">
      <t>ニン</t>
    </rPh>
    <rPh sb="2" eb="3">
      <t>シン</t>
    </rPh>
    <rPh sb="4" eb="5">
      <t>マン</t>
    </rPh>
    <rPh sb="7" eb="8">
      <t>シュウ</t>
    </rPh>
    <rPh sb="9" eb="11">
      <t>イゴ</t>
    </rPh>
    <rPh sb="13" eb="14">
      <t>シ</t>
    </rPh>
    <rPh sb="15" eb="16">
      <t>サン</t>
    </rPh>
    <phoneticPr fontId="2"/>
  </si>
  <si>
    <r>
      <t>平均初婚
年齢</t>
    </r>
    <r>
      <rPr>
        <sz val="6"/>
        <rFont val="ＭＳ Ｐゴシック"/>
        <family val="3"/>
        <charset val="128"/>
      </rPr>
      <t>　３）</t>
    </r>
    <rPh sb="0" eb="2">
      <t>ヘイキン</t>
    </rPh>
    <rPh sb="2" eb="4">
      <t>ショコン</t>
    </rPh>
    <rPh sb="5" eb="7">
      <t>ネンレイ</t>
    </rPh>
    <phoneticPr fontId="1"/>
  </si>
  <si>
    <r>
      <t xml:space="preserve">死産率
</t>
    </r>
    <r>
      <rPr>
        <sz val="6"/>
        <rFont val="ＭＳ Ｐゴシック"/>
        <family val="3"/>
        <charset val="128"/>
      </rPr>
      <t>(出産千対)　２）</t>
    </r>
    <rPh sb="0" eb="2">
      <t>シザン</t>
    </rPh>
    <rPh sb="2" eb="3">
      <t>シボウリツ</t>
    </rPh>
    <rPh sb="5" eb="7">
      <t>シュッサン</t>
    </rPh>
    <rPh sb="7" eb="9">
      <t>センタイ</t>
    </rPh>
    <phoneticPr fontId="1"/>
  </si>
  <si>
    <t>(出産千対)</t>
    <phoneticPr fontId="1"/>
  </si>
  <si>
    <t xml:space="preserve">妊　娠
満22週
以後の
死　産
</t>
    <rPh sb="0" eb="1">
      <t>ニン</t>
    </rPh>
    <rPh sb="2" eb="3">
      <t>シン</t>
    </rPh>
    <rPh sb="4" eb="5">
      <t>マン</t>
    </rPh>
    <rPh sb="7" eb="8">
      <t>シュウ</t>
    </rPh>
    <rPh sb="9" eb="11">
      <t>イゴ</t>
    </rPh>
    <rPh sb="13" eb="14">
      <t>シ</t>
    </rPh>
    <rPh sb="15" eb="16">
      <t>サン</t>
    </rPh>
    <phoneticPr fontId="2"/>
  </si>
  <si>
    <t>（各年1月～12月）</t>
    <rPh sb="4" eb="5">
      <t>ガツ</t>
    </rPh>
    <rPh sb="8" eb="9">
      <t>ガツ</t>
    </rPh>
    <phoneticPr fontId="1"/>
  </si>
  <si>
    <t>（各年1月～12月）</t>
    <rPh sb="8" eb="9">
      <t>ガツ</t>
    </rPh>
    <phoneticPr fontId="1"/>
  </si>
  <si>
    <t>３）「出生＋妊娠満２２週以後の死産」</t>
    <rPh sb="4" eb="5">
      <t>イ</t>
    </rPh>
    <rPh sb="6" eb="8">
      <t>ニンシン</t>
    </rPh>
    <rPh sb="8" eb="9">
      <t>マン</t>
    </rPh>
    <rPh sb="11" eb="12">
      <t>シュウ</t>
    </rPh>
    <rPh sb="12" eb="14">
      <t>イゴ</t>
    </rPh>
    <rPh sb="14" eb="17">
      <t>ノシザン</t>
    </rPh>
    <phoneticPr fontId="2"/>
  </si>
  <si>
    <t>(出産千対)　</t>
    <phoneticPr fontId="1"/>
  </si>
  <si>
    <t>-</t>
    <phoneticPr fontId="1"/>
  </si>
  <si>
    <t>３）各届出年に結婚生活に入り届け出たもので、結婚式をあげた時又は同居を始めた時の年齢</t>
    <phoneticPr fontId="1"/>
  </si>
  <si>
    <t>(出産千対)</t>
    <phoneticPr fontId="1"/>
  </si>
  <si>
    <t>ただし、平成2年、7年、12年、17年、22年、27年は国勢調査（日本人人口）による</t>
    <rPh sb="26" eb="27">
      <t>ネン</t>
    </rPh>
    <phoneticPr fontId="1"/>
  </si>
  <si>
    <t>４）「出生＋妊娠満２２週以後の死産」</t>
    <rPh sb="4" eb="5">
      <t>イ</t>
    </rPh>
    <rPh sb="6" eb="8">
      <t>ニンシン</t>
    </rPh>
    <rPh sb="8" eb="9">
      <t>マン</t>
    </rPh>
    <rPh sb="11" eb="12">
      <t>シュウ</t>
    </rPh>
    <rPh sb="12" eb="14">
      <t>イゴ</t>
    </rPh>
    <rPh sb="14" eb="17">
      <t>ノシザン</t>
    </rPh>
    <phoneticPr fontId="2"/>
  </si>
  <si>
    <t>３）各届出年に結婚生活に入り届け出たもので、結婚式をあげた時又は同居を始めた時の年齢</t>
    <phoneticPr fontId="1"/>
  </si>
  <si>
    <t>３）各届出年に結婚生活に入り届け出たもので、結婚式をあげた時又は同居を始めた時の年齢</t>
    <phoneticPr fontId="1"/>
  </si>
  <si>
    <r>
      <t>周産期
死亡率
　</t>
    </r>
    <r>
      <rPr>
        <sz val="6"/>
        <rFont val="ＭＳ Ｐゴシック"/>
        <family val="3"/>
        <charset val="128"/>
      </rPr>
      <t>4）</t>
    </r>
    <rPh sb="0" eb="3">
      <t>シュウサンキ</t>
    </rPh>
    <rPh sb="4" eb="6">
      <t>シボウ</t>
    </rPh>
    <rPh sb="6" eb="7">
      <t>リツ</t>
    </rPh>
    <phoneticPr fontId="1"/>
  </si>
  <si>
    <t>平成</t>
  </si>
  <si>
    <r>
      <t xml:space="preserve">周産期
死亡率 </t>
    </r>
    <r>
      <rPr>
        <sz val="6"/>
        <rFont val="ＭＳ Ｐゴシック"/>
        <family val="3"/>
        <charset val="128"/>
      </rPr>
      <t>4）</t>
    </r>
    <rPh sb="0" eb="3">
      <t>シュウサンキ</t>
    </rPh>
    <rPh sb="4" eb="6">
      <t>シボウ</t>
    </rPh>
    <rPh sb="6" eb="7">
      <t>リツ</t>
    </rPh>
    <phoneticPr fontId="1"/>
  </si>
  <si>
    <r>
      <t>周産期
死亡率</t>
    </r>
    <r>
      <rPr>
        <sz val="6"/>
        <rFont val="ＭＳ Ｐゴシック"/>
        <family val="3"/>
        <charset val="128"/>
      </rPr>
      <t xml:space="preserve"> 4）</t>
    </r>
    <rPh sb="0" eb="3">
      <t>シュウサンキ</t>
    </rPh>
    <rPh sb="4" eb="6">
      <t>シボウ</t>
    </rPh>
    <rPh sb="6" eb="7">
      <t>リツ</t>
    </rPh>
    <phoneticPr fontId="1"/>
  </si>
  <si>
    <t>　</t>
    <phoneticPr fontId="2"/>
  </si>
  <si>
    <t>（平成29年1月～12月）</t>
    <phoneticPr fontId="1"/>
  </si>
  <si>
    <t>ただし、平成22年、27年は国勢調査（日本人人口）による</t>
    <rPh sb="12" eb="13">
      <t>ネン</t>
    </rPh>
    <phoneticPr fontId="1"/>
  </si>
  <si>
    <t>１）政策企画課統計室：各年の１０月１日現在推計人口</t>
    <rPh sb="2" eb="4">
      <t>セイサク</t>
    </rPh>
    <rPh sb="4" eb="6">
      <t>キカク</t>
    </rPh>
    <rPh sb="6" eb="7">
      <t>カ</t>
    </rPh>
    <rPh sb="7" eb="9">
      <t>トウケイ</t>
    </rPh>
    <rPh sb="9" eb="10">
      <t>シツ</t>
    </rPh>
    <rPh sb="11" eb="13">
      <t>カクネン</t>
    </rPh>
    <rPh sb="16" eb="17">
      <t>ガツ</t>
    </rPh>
    <rPh sb="18" eb="19">
      <t>ニチ</t>
    </rPh>
    <rPh sb="19" eb="21">
      <t>ゲンザイ</t>
    </rPh>
    <rPh sb="21" eb="23">
      <t>スイケイ</t>
    </rPh>
    <rPh sb="23" eb="25">
      <t>ジンコウ</t>
    </rPh>
    <phoneticPr fontId="2"/>
  </si>
  <si>
    <t>-</t>
  </si>
  <si>
    <t>１）全国・千葉県　平成29年10月1日現在推計人口（総務省統計局発表：日本人人口)</t>
    <phoneticPr fontId="1"/>
  </si>
  <si>
    <t>　　千葉市・区別　平成29年10月1日現在推計人口（政策企画課統計室）</t>
    <rPh sb="26" eb="28">
      <t>セイサク</t>
    </rPh>
    <rPh sb="28" eb="30">
      <t>キカク</t>
    </rPh>
    <rPh sb="30" eb="31">
      <t>カ</t>
    </rPh>
    <rPh sb="31" eb="33">
      <t>トウケイ</t>
    </rPh>
    <rPh sb="33" eb="34">
      <t>シツ</t>
    </rPh>
    <phoneticPr fontId="1"/>
  </si>
  <si>
    <t xml:space="preserve"> </t>
    <phoneticPr fontId="2"/>
  </si>
  <si>
    <t>表１－１　平成２９年行政区別人口動態総覧</t>
  </si>
  <si>
    <t>表１－２　年次別人口動態総覧</t>
  </si>
  <si>
    <t>中央区（実数）</t>
  </si>
  <si>
    <t>花見川区（実数）</t>
    <rPh sb="0" eb="3">
      <t>ハナミガワ</t>
    </rPh>
    <rPh sb="3" eb="4">
      <t>ク</t>
    </rPh>
    <rPh sb="5" eb="7">
      <t>ジッスウ</t>
    </rPh>
    <phoneticPr fontId="1"/>
  </si>
  <si>
    <t>稲毛区（実数）</t>
    <rPh sb="0" eb="2">
      <t>イナゲ</t>
    </rPh>
    <rPh sb="2" eb="3">
      <t>ク</t>
    </rPh>
    <rPh sb="4" eb="6">
      <t>ジッスウ</t>
    </rPh>
    <phoneticPr fontId="1"/>
  </si>
  <si>
    <t>若葉区（実数）</t>
    <rPh sb="0" eb="2">
      <t>ワカバ</t>
    </rPh>
    <rPh sb="2" eb="3">
      <t>ク</t>
    </rPh>
    <rPh sb="4" eb="6">
      <t>ジッスウ</t>
    </rPh>
    <phoneticPr fontId="1"/>
  </si>
  <si>
    <t>緑区（実数）</t>
    <rPh sb="0" eb="1">
      <t>ミドリ</t>
    </rPh>
    <rPh sb="1" eb="2">
      <t>ク</t>
    </rPh>
    <rPh sb="3" eb="5">
      <t>ジッスウ</t>
    </rPh>
    <phoneticPr fontId="1"/>
  </si>
  <si>
    <t>美浜区（実数）</t>
    <rPh sb="0" eb="2">
      <t>ミハマ</t>
    </rPh>
    <rPh sb="2" eb="3">
      <t>ク</t>
    </rPh>
    <rPh sb="4" eb="6">
      <t>ジッスウ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</si>
</sst>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0_ "/>
    <numFmt numFmtId="183" formatCode="#\ ##0_ "/>
    <numFmt numFmtId="184" formatCode="#\ ##0"/>
    <numFmt numFmtId="185" formatCode="0.0_);[Red]\(0.0\)"/>
    <numFmt numFmtId="186" formatCode="0.0_ "/>
    <numFmt numFmtId="187" formatCode="#\ ###\ ##0"/>
    <numFmt numFmtId="188" formatCode="_ * #,##0.0_ ;_ * \-#,##0.0_ ;_ * &quot;-&quot;?_ ;_ @_ "/>
    <numFmt numFmtId="190" formatCode="#\ ###\ ##0\ \ \ "/>
    <numFmt numFmtId="193" formatCode="#\ ##0\ "/>
  </numFmts>
  <fonts count="32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3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" borderId="35" applyNumberFormat="0" applyFont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3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4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8" fillId="31" borderId="4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37" applyNumberFormat="0" applyAlignment="0" applyProtection="0">
      <alignment vertical="center"/>
    </xf>
    <xf numFmtId="0" fontId="23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200">
    <xf numFmtId="0" fontId="0" fillId="0" borderId="0" xfId="0" applyAlignment="1"/>
    <xf numFmtId="0" fontId="0" fillId="0" borderId="0" xfId="0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right"/>
    </xf>
    <xf numFmtId="0" fontId="1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0" xfId="0" applyFill="1" applyBorder="1" applyAlignment="1"/>
    <xf numFmtId="0" fontId="1" fillId="0" borderId="0" xfId="0" applyFont="1" applyFill="1" applyAlignment="1">
      <alignment horizontal="center"/>
    </xf>
    <xf numFmtId="0" fontId="4" fillId="0" borderId="6" xfId="0" applyFont="1" applyFill="1" applyBorder="1" applyAlignment="1"/>
    <xf numFmtId="0" fontId="0" fillId="0" borderId="0" xfId="0" applyFill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/>
    <xf numFmtId="0" fontId="12" fillId="0" borderId="11" xfId="0" applyFont="1" applyFill="1" applyBorder="1" applyAlignment="1"/>
    <xf numFmtId="0" fontId="12" fillId="0" borderId="1" xfId="0" applyFont="1" applyFill="1" applyBorder="1" applyAlignment="1"/>
    <xf numFmtId="187" fontId="13" fillId="0" borderId="6" xfId="0" applyNumberFormat="1" applyFont="1" applyFill="1" applyBorder="1" applyAlignment="1"/>
    <xf numFmtId="187" fontId="13" fillId="0" borderId="0" xfId="0" applyNumberFormat="1" applyFont="1" applyFill="1" applyAlignment="1"/>
    <xf numFmtId="0" fontId="12" fillId="0" borderId="12" xfId="0" applyFont="1" applyFill="1" applyBorder="1" applyAlignment="1"/>
    <xf numFmtId="0" fontId="12" fillId="0" borderId="5" xfId="0" applyFont="1" applyFill="1" applyBorder="1" applyAlignment="1"/>
    <xf numFmtId="0" fontId="8" fillId="0" borderId="13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right" vertical="top"/>
    </xf>
    <xf numFmtId="0" fontId="0" fillId="0" borderId="12" xfId="0" applyFill="1" applyBorder="1" applyAlignment="1"/>
    <xf numFmtId="186" fontId="9" fillId="0" borderId="0" xfId="0" applyNumberFormat="1" applyFont="1" applyFill="1" applyBorder="1" applyAlignment="1"/>
    <xf numFmtId="0" fontId="7" fillId="0" borderId="0" xfId="0" applyFont="1" applyFill="1" applyAlignment="1"/>
    <xf numFmtId="186" fontId="9" fillId="0" borderId="6" xfId="0" applyNumberFormat="1" applyFont="1" applyFill="1" applyBorder="1" applyAlignment="1"/>
    <xf numFmtId="176" fontId="9" fillId="0" borderId="0" xfId="0" applyNumberFormat="1" applyFont="1" applyFill="1" applyBorder="1" applyAlignment="1"/>
    <xf numFmtId="0" fontId="8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185" fontId="9" fillId="0" borderId="0" xfId="0" applyNumberFormat="1" applyFont="1" applyFill="1" applyBorder="1" applyAlignment="1"/>
    <xf numFmtId="185" fontId="9" fillId="0" borderId="0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8" fillId="0" borderId="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1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7" xfId="0" applyFont="1" applyFill="1" applyBorder="1" applyAlignment="1"/>
    <xf numFmtId="0" fontId="8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187" fontId="9" fillId="0" borderId="0" xfId="0" applyNumberFormat="1" applyFont="1" applyFill="1" applyAlignment="1">
      <alignment horizontal="right"/>
    </xf>
    <xf numFmtId="186" fontId="9" fillId="0" borderId="0" xfId="0" applyNumberFormat="1" applyFont="1" applyFill="1" applyAlignment="1"/>
    <xf numFmtId="184" fontId="9" fillId="0" borderId="0" xfId="0" applyNumberFormat="1" applyFont="1" applyFill="1" applyAlignment="1">
      <alignment horizontal="right"/>
    </xf>
    <xf numFmtId="193" fontId="9" fillId="0" borderId="0" xfId="0" applyNumberFormat="1" applyFont="1" applyFill="1" applyAlignment="1">
      <alignment horizontal="right"/>
    </xf>
    <xf numFmtId="188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7" fillId="0" borderId="21" xfId="0" applyFont="1" applyFill="1" applyBorder="1" applyAlignment="1">
      <alignment horizontal="distributed"/>
    </xf>
    <xf numFmtId="0" fontId="1" fillId="0" borderId="22" xfId="0" applyFont="1" applyFill="1" applyBorder="1" applyAlignment="1"/>
    <xf numFmtId="0" fontId="1" fillId="0" borderId="10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23" xfId="0" applyFont="1" applyFill="1" applyBorder="1" applyAlignment="1"/>
    <xf numFmtId="0" fontId="8" fillId="0" borderId="15" xfId="0" applyFont="1" applyFill="1" applyBorder="1" applyAlignment="1"/>
    <xf numFmtId="0" fontId="8" fillId="0" borderId="19" xfId="0" applyFont="1" applyFill="1" applyBorder="1" applyAlignment="1"/>
    <xf numFmtId="0" fontId="2" fillId="0" borderId="19" xfId="0" applyFont="1" applyFill="1" applyBorder="1" applyAlignment="1">
      <alignment horizontal="center" vertical="top"/>
    </xf>
    <xf numFmtId="0" fontId="2" fillId="0" borderId="19" xfId="0" applyFont="1" applyFill="1" applyBorder="1" applyAlignment="1"/>
    <xf numFmtId="0" fontId="2" fillId="0" borderId="17" xfId="0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/>
    </xf>
    <xf numFmtId="0" fontId="1" fillId="0" borderId="21" xfId="0" applyFont="1" applyFill="1" applyBorder="1" applyAlignment="1"/>
    <xf numFmtId="0" fontId="8" fillId="0" borderId="14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distributed"/>
    </xf>
    <xf numFmtId="186" fontId="9" fillId="0" borderId="0" xfId="0" applyNumberFormat="1" applyFont="1" applyFill="1" applyAlignment="1">
      <alignment horizontal="right"/>
    </xf>
    <xf numFmtId="41" fontId="9" fillId="0" borderId="0" xfId="0" applyNumberFormat="1" applyFont="1" applyFill="1" applyAlignment="1"/>
    <xf numFmtId="176" fontId="9" fillId="0" borderId="0" xfId="0" applyNumberFormat="1" applyFont="1" applyFill="1" applyAlignment="1"/>
    <xf numFmtId="184" fontId="9" fillId="0" borderId="0" xfId="0" applyNumberFormat="1" applyFont="1" applyFill="1" applyAlignment="1"/>
    <xf numFmtId="0" fontId="12" fillId="0" borderId="0" xfId="0" applyFont="1" applyFill="1" applyBorder="1" applyAlignment="1"/>
    <xf numFmtId="0" fontId="8" fillId="0" borderId="1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1" fontId="13" fillId="0" borderId="0" xfId="0" applyNumberFormat="1" applyFont="1" applyFill="1" applyAlignment="1"/>
    <xf numFmtId="0" fontId="2" fillId="0" borderId="15" xfId="0" applyFont="1" applyFill="1" applyBorder="1" applyAlignment="1">
      <alignment horizontal="right" vertical="top"/>
    </xf>
    <xf numFmtId="188" fontId="9" fillId="0" borderId="0" xfId="0" applyNumberFormat="1" applyFont="1" applyFill="1" applyAlignment="1"/>
    <xf numFmtId="190" fontId="9" fillId="0" borderId="0" xfId="0" applyNumberFormat="1" applyFont="1" applyFill="1" applyAlignment="1">
      <alignment horizontal="right"/>
    </xf>
    <xf numFmtId="0" fontId="9" fillId="0" borderId="6" xfId="0" applyFont="1" applyFill="1" applyBorder="1" applyAlignment="1">
      <alignment horizontal="right"/>
    </xf>
    <xf numFmtId="41" fontId="9" fillId="0" borderId="0" xfId="0" applyNumberFormat="1" applyFont="1" applyFill="1" applyAlignment="1">
      <alignment horizontal="right"/>
    </xf>
    <xf numFmtId="183" fontId="9" fillId="0" borderId="0" xfId="0" applyNumberFormat="1" applyFont="1" applyFill="1" applyAlignment="1">
      <alignment horizontal="right"/>
    </xf>
    <xf numFmtId="0" fontId="7" fillId="0" borderId="5" xfId="0" applyFont="1" applyFill="1" applyBorder="1" applyAlignment="1"/>
    <xf numFmtId="0" fontId="7" fillId="0" borderId="0" xfId="0" applyFont="1" applyFill="1" applyBorder="1" applyAlignment="1"/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12" xfId="0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/>
    <xf numFmtId="0" fontId="0" fillId="0" borderId="22" xfId="0" applyFont="1" applyFill="1" applyBorder="1" applyAlignment="1"/>
    <xf numFmtId="0" fontId="8" fillId="0" borderId="0" xfId="0" applyFont="1" applyAlignment="1">
      <alignment horizontal="center" readingOrder="1"/>
    </xf>
    <xf numFmtId="0" fontId="0" fillId="0" borderId="21" xfId="0" applyFont="1" applyFill="1" applyBorder="1" applyAlignment="1"/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0" xfId="0" applyFont="1" applyFill="1" applyBorder="1" applyAlignment="1"/>
    <xf numFmtId="0" fontId="0" fillId="0" borderId="21" xfId="0" applyFont="1" applyFill="1" applyBorder="1" applyAlignment="1">
      <alignment horizontal="distributed"/>
    </xf>
    <xf numFmtId="0" fontId="8" fillId="0" borderId="0" xfId="0" applyNumberFormat="1" applyFont="1" applyFill="1" applyBorder="1" applyAlignment="1"/>
    <xf numFmtId="0" fontId="1" fillId="0" borderId="0" xfId="0" applyNumberFormat="1" applyFont="1" applyFill="1" applyAlignment="1"/>
    <xf numFmtId="187" fontId="13" fillId="0" borderId="0" xfId="0" applyNumberFormat="1" applyFont="1" applyFill="1" applyBorder="1" applyAlignment="1"/>
    <xf numFmtId="41" fontId="13" fillId="0" borderId="0" xfId="0" applyNumberFormat="1" applyFont="1" applyFill="1" applyAlignment="1">
      <alignment horizontal="right"/>
    </xf>
    <xf numFmtId="187" fontId="13" fillId="0" borderId="0" xfId="0" applyNumberFormat="1" applyFont="1" applyFill="1" applyAlignment="1">
      <alignment horizontal="right"/>
    </xf>
    <xf numFmtId="41" fontId="9" fillId="0" borderId="0" xfId="0" applyNumberFormat="1" applyFont="1" applyFill="1" applyBorder="1" applyAlignment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84" fontId="9" fillId="0" borderId="6" xfId="0" applyNumberFormat="1" applyFont="1" applyFill="1" applyBorder="1" applyAlignment="1">
      <alignment horizontal="right"/>
    </xf>
    <xf numFmtId="184" fontId="9" fillId="0" borderId="0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29" xfId="0" applyFont="1" applyFill="1" applyBorder="1" applyAlignment="1"/>
    <xf numFmtId="0" fontId="0" fillId="0" borderId="17" xfId="0" applyFont="1" applyFill="1" applyBorder="1" applyAlignment="1"/>
    <xf numFmtId="0" fontId="0" fillId="0" borderId="4" xfId="0" applyFont="1" applyFill="1" applyBorder="1" applyAlignment="1"/>
    <xf numFmtId="0" fontId="0" fillId="0" borderId="9" xfId="0" applyFont="1" applyFill="1" applyBorder="1" applyAlignment="1"/>
    <xf numFmtId="0" fontId="0" fillId="0" borderId="20" xfId="0" applyFont="1" applyFill="1" applyBorder="1" applyAlignment="1"/>
    <xf numFmtId="190" fontId="9" fillId="0" borderId="0" xfId="0" applyNumberFormat="1" applyFont="1" applyFill="1" applyAlignment="1">
      <alignment horizontal="right"/>
    </xf>
    <xf numFmtId="190" fontId="0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187" fontId="9" fillId="0" borderId="6" xfId="0" applyNumberFormat="1" applyFont="1" applyFill="1" applyBorder="1" applyAlignment="1">
      <alignment horizontal="right"/>
    </xf>
    <xf numFmtId="187" fontId="9" fillId="0" borderId="0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0" fillId="0" borderId="27" xfId="0" applyFont="1" applyFill="1" applyBorder="1" applyAlignment="1"/>
    <xf numFmtId="0" fontId="0" fillId="0" borderId="28" xfId="0" applyFont="1" applyFill="1" applyBorder="1" applyAlignment="1"/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/>
    </xf>
    <xf numFmtId="176" fontId="9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86" fontId="9" fillId="0" borderId="5" xfId="0" applyNumberFormat="1" applyFont="1" applyFill="1" applyBorder="1" applyAlignment="1">
      <alignment horizontal="center"/>
    </xf>
    <xf numFmtId="186" fontId="9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66796</xdr:colOff>
      <xdr:row>27</xdr:row>
      <xdr:rowOff>133350</xdr:rowOff>
    </xdr:from>
    <xdr:to>
      <xdr:col>4</xdr:col>
      <xdr:colOff>361978</xdr:colOff>
      <xdr:row>29</xdr:row>
      <xdr:rowOff>171152</xdr:rowOff>
    </xdr:to>
    <xdr:sp macro="" textlink="" fLocksText="0">
      <xdr:nvSpPr>
        <xdr:cNvPr id="3073" name="AutoShape 1"/>
        <xdr:cNvSpPr/>
      </xdr:nvSpPr>
      <xdr:spPr bwMode="auto">
        <a:xfrm>
          <a:off x="895350" y="4838700"/>
          <a:ext cx="70485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生後２８日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未満　再掲</a:t>
          </a:r>
        </a:p>
      </xdr:txBody>
    </xdr:sp>
    <xdr:clientData/>
  </xdr:twoCellAnchor>
  <xdr:twoCellAnchor editAs="oneCell">
    <xdr:from>
      <xdr:col>4</xdr:col>
      <xdr:colOff>37998</xdr:colOff>
      <xdr:row>31</xdr:row>
      <xdr:rowOff>104924</xdr:rowOff>
    </xdr:from>
    <xdr:to>
      <xdr:col>4</xdr:col>
      <xdr:colOff>371577</xdr:colOff>
      <xdr:row>33</xdr:row>
      <xdr:rowOff>229046</xdr:rowOff>
    </xdr:to>
    <xdr:sp macro="" textlink="" fLocksText="0">
      <xdr:nvSpPr>
        <xdr:cNvPr id="3074" name="AutoShape 2"/>
        <xdr:cNvSpPr/>
      </xdr:nvSpPr>
      <xdr:spPr bwMode="auto">
        <a:xfrm>
          <a:off x="1276350" y="5457825"/>
          <a:ext cx="333375" cy="39052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出生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6</xdr:col>
      <xdr:colOff>37998</xdr:colOff>
      <xdr:row>31</xdr:row>
      <xdr:rowOff>104924</xdr:rowOff>
    </xdr:from>
    <xdr:to>
      <xdr:col>6</xdr:col>
      <xdr:colOff>371577</xdr:colOff>
      <xdr:row>33</xdr:row>
      <xdr:rowOff>219001</xdr:rowOff>
    </xdr:to>
    <xdr:sp macro="" textlink="" fLocksText="0">
      <xdr:nvSpPr>
        <xdr:cNvPr id="3075" name="AutoShape 3"/>
        <xdr:cNvSpPr/>
      </xdr:nvSpPr>
      <xdr:spPr bwMode="auto">
        <a:xfrm>
          <a:off x="2095500" y="5457825"/>
          <a:ext cx="333375" cy="3810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出産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9</xdr:col>
      <xdr:colOff>28398</xdr:colOff>
      <xdr:row>6</xdr:row>
      <xdr:rowOff>133350</xdr:rowOff>
    </xdr:from>
    <xdr:to>
      <xdr:col>9</xdr:col>
      <xdr:colOff>381177</xdr:colOff>
      <xdr:row>8</xdr:row>
      <xdr:rowOff>199913</xdr:rowOff>
    </xdr:to>
    <xdr:sp macro="" textlink="" fLocksText="0">
      <xdr:nvSpPr>
        <xdr:cNvPr id="3081" name="AutoShape 9"/>
        <xdr:cNvSpPr/>
      </xdr:nvSpPr>
      <xdr:spPr bwMode="auto">
        <a:xfrm>
          <a:off x="3362325" y="1190625"/>
          <a:ext cx="352425" cy="37147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人口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14</xdr:col>
      <xdr:colOff>28398</xdr:colOff>
      <xdr:row>6</xdr:row>
      <xdr:rowOff>133350</xdr:rowOff>
    </xdr:from>
    <xdr:to>
      <xdr:col>14</xdr:col>
      <xdr:colOff>381177</xdr:colOff>
      <xdr:row>8</xdr:row>
      <xdr:rowOff>171785</xdr:rowOff>
    </xdr:to>
    <xdr:sp macro="" textlink="" fLocksText="0">
      <xdr:nvSpPr>
        <xdr:cNvPr id="3082" name="AutoShape 10"/>
        <xdr:cNvSpPr/>
      </xdr:nvSpPr>
      <xdr:spPr bwMode="auto">
        <a:xfrm>
          <a:off x="5724525" y="1190625"/>
          <a:ext cx="352425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人口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15</xdr:col>
      <xdr:colOff>142735</xdr:colOff>
      <xdr:row>3</xdr:row>
      <xdr:rowOff>142875</xdr:rowOff>
    </xdr:from>
    <xdr:to>
      <xdr:col>16</xdr:col>
      <xdr:colOff>285583</xdr:colOff>
      <xdr:row>5</xdr:row>
      <xdr:rowOff>199988</xdr:rowOff>
    </xdr:to>
    <xdr:sp macro="" textlink="" fLocksText="0">
      <xdr:nvSpPr>
        <xdr:cNvPr id="3083" name="AutoShape 11"/>
        <xdr:cNvSpPr/>
      </xdr:nvSpPr>
      <xdr:spPr bwMode="auto">
        <a:xfrm>
          <a:off x="6248400" y="657225"/>
          <a:ext cx="571500" cy="3619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生後１年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未満再掲</a:t>
          </a:r>
        </a:p>
      </xdr:txBody>
    </xdr:sp>
    <xdr:clientData/>
  </xdr:twoCellAnchor>
  <xdr:twoCellAnchor editAs="oneCell">
    <xdr:from>
      <xdr:col>16</xdr:col>
      <xdr:colOff>28398</xdr:colOff>
      <xdr:row>6</xdr:row>
      <xdr:rowOff>133350</xdr:rowOff>
    </xdr:from>
    <xdr:to>
      <xdr:col>16</xdr:col>
      <xdr:colOff>371577</xdr:colOff>
      <xdr:row>8</xdr:row>
      <xdr:rowOff>161739</xdr:rowOff>
    </xdr:to>
    <xdr:sp macro="" textlink="" fLocksText="0">
      <xdr:nvSpPr>
        <xdr:cNvPr id="3084" name="AutoShape 12"/>
        <xdr:cNvSpPr/>
      </xdr:nvSpPr>
      <xdr:spPr bwMode="auto">
        <a:xfrm>
          <a:off x="6562725" y="1190625"/>
          <a:ext cx="342900" cy="33337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出生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8</xdr:col>
      <xdr:colOff>38081</xdr:colOff>
      <xdr:row>31</xdr:row>
      <xdr:rowOff>104924</xdr:rowOff>
    </xdr:from>
    <xdr:to>
      <xdr:col>8</xdr:col>
      <xdr:colOff>400069</xdr:colOff>
      <xdr:row>33</xdr:row>
      <xdr:rowOff>229046</xdr:rowOff>
    </xdr:to>
    <xdr:sp macro="" textlink="" fLocksText="0">
      <xdr:nvSpPr>
        <xdr:cNvPr id="3106" name="AutoShape 34"/>
        <xdr:cNvSpPr/>
      </xdr:nvSpPr>
      <xdr:spPr bwMode="auto">
        <a:xfrm>
          <a:off x="2933700" y="5457825"/>
          <a:ext cx="361950" cy="39052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出産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10</xdr:col>
      <xdr:colOff>38026</xdr:colOff>
      <xdr:row>32</xdr:row>
      <xdr:rowOff>9525</xdr:rowOff>
    </xdr:from>
    <xdr:to>
      <xdr:col>10</xdr:col>
      <xdr:colOff>400050</xdr:colOff>
      <xdr:row>33</xdr:row>
      <xdr:rowOff>219001</xdr:rowOff>
    </xdr:to>
    <xdr:sp macro="" textlink="" fLocksText="0">
      <xdr:nvSpPr>
        <xdr:cNvPr id="3107" name="AutoShape 35"/>
        <xdr:cNvSpPr/>
      </xdr:nvSpPr>
      <xdr:spPr bwMode="auto">
        <a:xfrm>
          <a:off x="3781425" y="5476875"/>
          <a:ext cx="361950" cy="3619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出産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12</xdr:col>
      <xdr:colOff>38035</xdr:colOff>
      <xdr:row>31</xdr:row>
      <xdr:rowOff>95101</xdr:rowOff>
    </xdr:from>
    <xdr:to>
      <xdr:col>12</xdr:col>
      <xdr:colOff>380786</xdr:colOff>
      <xdr:row>33</xdr:row>
      <xdr:rowOff>199913</xdr:rowOff>
    </xdr:to>
    <xdr:sp macro="" textlink="" fLocksText="0">
      <xdr:nvSpPr>
        <xdr:cNvPr id="3108" name="AutoShape 36"/>
        <xdr:cNvSpPr/>
      </xdr:nvSpPr>
      <xdr:spPr bwMode="auto">
        <a:xfrm>
          <a:off x="4838700" y="5448300"/>
          <a:ext cx="342900" cy="37147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600" b="0" i="0">
              <a:solidFill>
                <a:srgbClr val="000000"/>
              </a:solidFill>
              <a:latin typeface="ＭＳ Ｐゴシック"/>
              <a:ea typeface="ＭＳ Ｐゴシック"/>
            </a:rPr>
            <a:t>生後７</a:t>
          </a:r>
        </a:p>
        <a:p>
          <a:pPr algn="ctr" rtl="0">
            <a:defRPr sz="1000"/>
          </a:pPr>
          <a:r>
            <a:rPr lang="ja-JP" altLang="en-US" sz="600" b="0" i="0">
              <a:solidFill>
                <a:srgbClr val="000000"/>
              </a:solidFill>
              <a:latin typeface="ＭＳ Ｐゴシック"/>
              <a:ea typeface="ＭＳ Ｐゴシック"/>
            </a:rPr>
            <a:t>日未満</a:t>
          </a:r>
        </a:p>
      </xdr:txBody>
    </xdr:sp>
    <xdr:clientData/>
  </xdr:twoCellAnchor>
  <xdr:twoCellAnchor editAs="oneCell">
    <xdr:from>
      <xdr:col>14</xdr:col>
      <xdr:colOff>47597</xdr:colOff>
      <xdr:row>31</xdr:row>
      <xdr:rowOff>104924</xdr:rowOff>
    </xdr:from>
    <xdr:to>
      <xdr:col>14</xdr:col>
      <xdr:colOff>371577</xdr:colOff>
      <xdr:row>33</xdr:row>
      <xdr:rowOff>229046</xdr:rowOff>
    </xdr:to>
    <xdr:sp macro="" textlink="" fLocksText="0">
      <xdr:nvSpPr>
        <xdr:cNvPr id="3109" name="AutoShape 37"/>
        <xdr:cNvSpPr/>
      </xdr:nvSpPr>
      <xdr:spPr bwMode="auto">
        <a:xfrm>
          <a:off x="5743575" y="5457825"/>
          <a:ext cx="323850" cy="39052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人口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  <xdr:twoCellAnchor editAs="oneCell">
    <xdr:from>
      <xdr:col>16</xdr:col>
      <xdr:colOff>47597</xdr:colOff>
      <xdr:row>31</xdr:row>
      <xdr:rowOff>104924</xdr:rowOff>
    </xdr:from>
    <xdr:to>
      <xdr:col>16</xdr:col>
      <xdr:colOff>371577</xdr:colOff>
      <xdr:row>33</xdr:row>
      <xdr:rowOff>229046</xdr:rowOff>
    </xdr:to>
    <xdr:sp macro="" textlink="" fLocksText="0">
      <xdr:nvSpPr>
        <xdr:cNvPr id="3110" name="AutoShape 38"/>
        <xdr:cNvSpPr/>
      </xdr:nvSpPr>
      <xdr:spPr bwMode="auto">
        <a:xfrm>
          <a:off x="6581775" y="5457825"/>
          <a:ext cx="323850" cy="390525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人口</a:t>
          </a:r>
        </a:p>
        <a:p>
          <a:pPr algn="ctr" rtl="0">
            <a:defRPr sz="1000"/>
          </a:pPr>
          <a:r>
            <a:rPr lang="ja-JP" altLang="en-US" sz="800" b="0" i="0">
              <a:solidFill>
                <a:srgbClr val="000000"/>
              </a:solidFill>
              <a:latin typeface="ＭＳ Ｐゴシック"/>
              <a:ea typeface="ＭＳ Ｐゴシック"/>
            </a:rPr>
            <a:t>千対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5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tabSelected="1" zoomScaleNormal="100" zoomScaleSheetLayoutView="120" workbookViewId="0">
      <selection activeCell="B1" sqref="B1"/>
    </sheetView>
  </sheetViews>
  <sheetFormatPr defaultRowHeight="13.5"/>
  <cols>
    <col min="1" max="1" width="1.375" style="49" customWidth="1"/>
    <col min="2" max="2" width="8.125" style="49" customWidth="1"/>
    <col min="3" max="3" width="1.375" style="49" customWidth="1"/>
    <col min="4" max="7" width="5.375" style="49" customWidth="1"/>
    <col min="8" max="8" width="5.625" style="49" customWidth="1"/>
    <col min="9" max="9" width="5.75" style="49" customWidth="1"/>
    <col min="10" max="10" width="5.375" style="49" customWidth="1"/>
    <col min="11" max="11" width="7" style="49" bestFit="1" customWidth="1"/>
    <col min="12" max="12" width="6.875" style="49" customWidth="1"/>
    <col min="13" max="14" width="5.875" style="49" customWidth="1"/>
    <col min="15" max="15" width="5.375" style="49" customWidth="1"/>
    <col min="16" max="16" width="5.625" style="49" customWidth="1"/>
    <col min="17" max="17" width="5.375" style="49" customWidth="1"/>
    <col min="18" max="18" width="2.75" style="49" customWidth="1"/>
    <col min="19" max="16384" width="9" style="49"/>
  </cols>
  <sheetData>
    <row r="1" spans="1:19">
      <c r="A1" s="4" t="s">
        <v>114</v>
      </c>
    </row>
    <row r="3" spans="1:19">
      <c r="O3" s="6"/>
      <c r="P3" s="108"/>
      <c r="Q3" s="7" t="s">
        <v>107</v>
      </c>
    </row>
    <row r="4" spans="1:19" ht="12" customHeight="1">
      <c r="A4" s="109"/>
      <c r="B4" s="109"/>
      <c r="C4" s="110"/>
      <c r="D4" s="44"/>
      <c r="E4" s="11"/>
      <c r="F4" s="141" t="s">
        <v>4</v>
      </c>
      <c r="G4" s="142"/>
      <c r="H4" s="142"/>
      <c r="I4" s="142"/>
      <c r="J4" s="142"/>
      <c r="K4" s="143"/>
      <c r="L4" s="130" t="s">
        <v>5</v>
      </c>
      <c r="M4" s="131"/>
      <c r="N4" s="131"/>
      <c r="O4" s="132"/>
      <c r="P4" s="126" t="s">
        <v>6</v>
      </c>
      <c r="Q4" s="127"/>
    </row>
    <row r="5" spans="1:19" ht="12" customHeight="1">
      <c r="C5" s="105"/>
      <c r="D5" s="54"/>
      <c r="E5" s="15"/>
      <c r="F5" s="144"/>
      <c r="G5" s="145"/>
      <c r="H5" s="145"/>
      <c r="I5" s="145"/>
      <c r="J5" s="145"/>
      <c r="K5" s="146"/>
      <c r="L5" s="133"/>
      <c r="M5" s="134"/>
      <c r="N5" s="134"/>
      <c r="O5" s="135"/>
      <c r="P5" s="139"/>
      <c r="Q5" s="140"/>
    </row>
    <row r="6" spans="1:19" ht="18.75" customHeight="1">
      <c r="C6" s="105"/>
      <c r="D6" s="54"/>
      <c r="E6" s="52" t="s">
        <v>53</v>
      </c>
      <c r="F6" s="147"/>
      <c r="G6" s="148"/>
      <c r="H6" s="148"/>
      <c r="I6" s="148"/>
      <c r="J6" s="148"/>
      <c r="K6" s="149"/>
      <c r="L6" s="136"/>
      <c r="M6" s="137"/>
      <c r="N6" s="137"/>
      <c r="O6" s="138"/>
      <c r="P6" s="139"/>
      <c r="Q6" s="140"/>
    </row>
    <row r="7" spans="1:19" ht="12" customHeight="1">
      <c r="C7" s="105"/>
      <c r="D7" s="150" t="s">
        <v>54</v>
      </c>
      <c r="E7" s="146"/>
      <c r="F7" s="151" t="s">
        <v>7</v>
      </c>
      <c r="G7" s="152"/>
      <c r="H7" s="56"/>
      <c r="I7" s="56"/>
      <c r="J7" s="57" t="s">
        <v>8</v>
      </c>
      <c r="K7" s="57" t="s">
        <v>55</v>
      </c>
      <c r="L7" s="56"/>
      <c r="M7" s="56"/>
      <c r="N7" s="56"/>
      <c r="O7" s="58" t="s">
        <v>8</v>
      </c>
      <c r="P7" s="56"/>
      <c r="Q7" s="58" t="s">
        <v>8</v>
      </c>
      <c r="S7" s="111"/>
    </row>
    <row r="8" spans="1:19" ht="12" customHeight="1">
      <c r="C8" s="105"/>
      <c r="D8" s="54"/>
      <c r="E8" s="15"/>
      <c r="F8" s="153"/>
      <c r="G8" s="154"/>
      <c r="H8" s="59" t="s">
        <v>1</v>
      </c>
      <c r="I8" s="59" t="s">
        <v>2</v>
      </c>
      <c r="J8" s="59"/>
      <c r="K8" s="59" t="s">
        <v>9</v>
      </c>
      <c r="L8" s="59" t="s">
        <v>7</v>
      </c>
      <c r="M8" s="59" t="s">
        <v>1</v>
      </c>
      <c r="N8" s="59" t="s">
        <v>2</v>
      </c>
      <c r="O8" s="55"/>
      <c r="P8" s="59" t="s">
        <v>10</v>
      </c>
      <c r="Q8" s="55"/>
      <c r="S8" s="111"/>
    </row>
    <row r="9" spans="1:19" ht="20.25" customHeight="1">
      <c r="A9" s="104"/>
      <c r="B9" s="104"/>
      <c r="C9" s="112"/>
      <c r="D9" s="60"/>
      <c r="E9" s="61"/>
      <c r="F9" s="155"/>
      <c r="G9" s="156"/>
      <c r="H9" s="62"/>
      <c r="I9" s="62"/>
      <c r="J9" s="22"/>
      <c r="K9" s="22" t="s">
        <v>11</v>
      </c>
      <c r="L9" s="62"/>
      <c r="M9" s="62"/>
      <c r="N9" s="62"/>
      <c r="O9" s="63"/>
      <c r="P9" s="62"/>
      <c r="Q9" s="63"/>
    </row>
    <row r="10" spans="1:19">
      <c r="C10" s="64"/>
      <c r="D10" s="113"/>
      <c r="E10" s="114"/>
      <c r="F10" s="115"/>
      <c r="J10" s="108"/>
      <c r="K10" s="108"/>
      <c r="O10" s="108"/>
      <c r="Q10" s="108"/>
    </row>
    <row r="11" spans="1:19">
      <c r="B11" s="65" t="s">
        <v>12</v>
      </c>
      <c r="D11" s="128">
        <v>975140</v>
      </c>
      <c r="E11" s="129"/>
      <c r="F11" s="157">
        <f>SUM(F13:G18)</f>
        <v>6654</v>
      </c>
      <c r="G11" s="158"/>
      <c r="H11" s="66">
        <f>SUM(H13:H18)</f>
        <v>3396</v>
      </c>
      <c r="I11" s="66">
        <f>SUM(I13:I18)</f>
        <v>3258</v>
      </c>
      <c r="J11" s="67">
        <f>ROUND(F11/D11*1000,1)</f>
        <v>6.8</v>
      </c>
      <c r="K11" s="68">
        <f>SUM(K13,K14,K15,K16,K17,K18)</f>
        <v>564</v>
      </c>
      <c r="L11" s="68">
        <f>SUM(L13,L14,L15,L16,L17,L18)</f>
        <v>8642</v>
      </c>
      <c r="M11" s="68">
        <f>SUM(M13,M14,M15,M16,M17,M18)</f>
        <v>4785</v>
      </c>
      <c r="N11" s="68">
        <f>SUM(N13,N14,N15,N16,N17,N18)</f>
        <v>3857</v>
      </c>
      <c r="O11" s="67">
        <f>ROUND(L11/D11*1000,1)</f>
        <v>8.9</v>
      </c>
      <c r="P11" s="68">
        <f>SUM(P13,P14,P15,P16,P17,P18)</f>
        <v>12</v>
      </c>
      <c r="Q11" s="70">
        <f t="shared" ref="Q11:Q18" si="0">ROUND(P11/F11*1000,1)</f>
        <v>1.8</v>
      </c>
    </row>
    <row r="12" spans="1:19">
      <c r="B12" s="65"/>
      <c r="D12" s="99"/>
      <c r="E12" s="71"/>
      <c r="F12" s="98"/>
      <c r="G12" s="98"/>
      <c r="H12" s="66"/>
      <c r="I12" s="66"/>
      <c r="J12" s="67"/>
      <c r="K12" s="68"/>
      <c r="L12" s="68"/>
      <c r="M12" s="68"/>
      <c r="N12" s="68"/>
      <c r="O12" s="67"/>
      <c r="P12" s="69"/>
      <c r="Q12" s="70"/>
    </row>
    <row r="13" spans="1:19">
      <c r="B13" s="65" t="s">
        <v>13</v>
      </c>
      <c r="D13" s="128">
        <v>208303</v>
      </c>
      <c r="E13" s="129"/>
      <c r="F13" s="157">
        <f t="shared" ref="F13:F18" si="1">SUM(H13,I13)</f>
        <v>1696</v>
      </c>
      <c r="G13" s="157"/>
      <c r="H13" s="66">
        <v>843</v>
      </c>
      <c r="I13" s="66">
        <v>853</v>
      </c>
      <c r="J13" s="67">
        <f t="shared" ref="J13:J18" si="2">ROUND(F13/D13*1000,1)</f>
        <v>8.1</v>
      </c>
      <c r="K13" s="68">
        <f>66+90</f>
        <v>156</v>
      </c>
      <c r="L13" s="68">
        <f t="shared" ref="L13:L18" si="3">SUM(M13,N13)</f>
        <v>1951</v>
      </c>
      <c r="M13" s="68">
        <v>1092</v>
      </c>
      <c r="N13" s="68">
        <v>859</v>
      </c>
      <c r="O13" s="67">
        <f t="shared" ref="O13:O18" si="4">ROUND(L13/D13*1000,1)</f>
        <v>9.4</v>
      </c>
      <c r="P13" s="69">
        <v>3</v>
      </c>
      <c r="Q13" s="70">
        <f>ROUND(P13/F13*1000,1)</f>
        <v>1.8</v>
      </c>
    </row>
    <row r="14" spans="1:19">
      <c r="B14" s="65" t="s">
        <v>14</v>
      </c>
      <c r="D14" s="128">
        <v>178245</v>
      </c>
      <c r="E14" s="129"/>
      <c r="F14" s="157">
        <f t="shared" si="1"/>
        <v>1162</v>
      </c>
      <c r="G14" s="157"/>
      <c r="H14" s="66">
        <v>603</v>
      </c>
      <c r="I14" s="66">
        <v>559</v>
      </c>
      <c r="J14" s="67">
        <f t="shared" si="2"/>
        <v>6.5</v>
      </c>
      <c r="K14" s="68">
        <f>52+59</f>
        <v>111</v>
      </c>
      <c r="L14" s="68">
        <f t="shared" si="3"/>
        <v>1565</v>
      </c>
      <c r="M14" s="68">
        <v>881</v>
      </c>
      <c r="N14" s="68">
        <v>684</v>
      </c>
      <c r="O14" s="67">
        <f t="shared" si="4"/>
        <v>8.8000000000000007</v>
      </c>
      <c r="P14" s="69">
        <v>1</v>
      </c>
      <c r="Q14" s="70">
        <f t="shared" si="0"/>
        <v>0.9</v>
      </c>
    </row>
    <row r="15" spans="1:19">
      <c r="B15" s="65" t="s">
        <v>15</v>
      </c>
      <c r="D15" s="128">
        <v>161398</v>
      </c>
      <c r="E15" s="129"/>
      <c r="F15" s="157">
        <f t="shared" si="1"/>
        <v>1129</v>
      </c>
      <c r="G15" s="157"/>
      <c r="H15" s="66">
        <v>571</v>
      </c>
      <c r="I15" s="66">
        <v>558</v>
      </c>
      <c r="J15" s="67">
        <f t="shared" si="2"/>
        <v>7</v>
      </c>
      <c r="K15" s="68">
        <f>31+43</f>
        <v>74</v>
      </c>
      <c r="L15" s="68">
        <f t="shared" si="3"/>
        <v>1408</v>
      </c>
      <c r="M15" s="68">
        <v>743</v>
      </c>
      <c r="N15" s="68">
        <v>665</v>
      </c>
      <c r="O15" s="67">
        <f t="shared" si="4"/>
        <v>8.6999999999999993</v>
      </c>
      <c r="P15" s="100">
        <v>1</v>
      </c>
      <c r="Q15" s="70">
        <f t="shared" si="0"/>
        <v>0.9</v>
      </c>
    </row>
    <row r="16" spans="1:19">
      <c r="B16" s="65" t="s">
        <v>16</v>
      </c>
      <c r="D16" s="128">
        <v>150306</v>
      </c>
      <c r="E16" s="129"/>
      <c r="F16" s="157">
        <f t="shared" si="1"/>
        <v>948</v>
      </c>
      <c r="G16" s="157"/>
      <c r="H16" s="66">
        <v>478</v>
      </c>
      <c r="I16" s="66">
        <v>470</v>
      </c>
      <c r="J16" s="67">
        <f t="shared" si="2"/>
        <v>6.3</v>
      </c>
      <c r="K16" s="68">
        <f>30+33</f>
        <v>63</v>
      </c>
      <c r="L16" s="68">
        <f t="shared" si="3"/>
        <v>1721</v>
      </c>
      <c r="M16" s="68">
        <v>999</v>
      </c>
      <c r="N16" s="68">
        <v>722</v>
      </c>
      <c r="O16" s="67">
        <f t="shared" si="4"/>
        <v>11.4</v>
      </c>
      <c r="P16" s="69">
        <v>2</v>
      </c>
      <c r="Q16" s="70">
        <f t="shared" si="0"/>
        <v>2.1</v>
      </c>
    </row>
    <row r="17" spans="1:17">
      <c r="B17" s="65" t="s">
        <v>17</v>
      </c>
      <c r="D17" s="128">
        <v>128522</v>
      </c>
      <c r="E17" s="129"/>
      <c r="F17" s="157">
        <f t="shared" si="1"/>
        <v>959</v>
      </c>
      <c r="G17" s="157"/>
      <c r="H17" s="66">
        <v>528</v>
      </c>
      <c r="I17" s="66">
        <v>431</v>
      </c>
      <c r="J17" s="67">
        <f t="shared" si="2"/>
        <v>7.5</v>
      </c>
      <c r="K17" s="68">
        <f>47+41</f>
        <v>88</v>
      </c>
      <c r="L17" s="68">
        <f t="shared" si="3"/>
        <v>1015</v>
      </c>
      <c r="M17" s="68">
        <v>518</v>
      </c>
      <c r="N17" s="68">
        <v>497</v>
      </c>
      <c r="O17" s="67">
        <f t="shared" si="4"/>
        <v>7.9</v>
      </c>
      <c r="P17" s="100">
        <v>2</v>
      </c>
      <c r="Q17" s="70">
        <f>ROUND(P17/F17*1000,1)</f>
        <v>2.1</v>
      </c>
    </row>
    <row r="18" spans="1:17">
      <c r="B18" s="65" t="s">
        <v>18</v>
      </c>
      <c r="D18" s="128">
        <v>148366</v>
      </c>
      <c r="E18" s="129"/>
      <c r="F18" s="157">
        <f t="shared" si="1"/>
        <v>760</v>
      </c>
      <c r="G18" s="157"/>
      <c r="H18" s="66">
        <v>373</v>
      </c>
      <c r="I18" s="66">
        <v>387</v>
      </c>
      <c r="J18" s="67">
        <f t="shared" si="2"/>
        <v>5.0999999999999996</v>
      </c>
      <c r="K18" s="68">
        <f>25+47</f>
        <v>72</v>
      </c>
      <c r="L18" s="68">
        <f t="shared" si="3"/>
        <v>982</v>
      </c>
      <c r="M18" s="68">
        <v>552</v>
      </c>
      <c r="N18" s="68">
        <v>430</v>
      </c>
      <c r="O18" s="67">
        <f t="shared" si="4"/>
        <v>6.6</v>
      </c>
      <c r="P18" s="69">
        <v>3</v>
      </c>
      <c r="Q18" s="70">
        <f t="shared" si="0"/>
        <v>3.9</v>
      </c>
    </row>
    <row r="19" spans="1:17">
      <c r="B19" s="65"/>
      <c r="D19" s="99"/>
      <c r="E19" s="71"/>
      <c r="F19" s="157"/>
      <c r="G19" s="158"/>
      <c r="H19" s="66"/>
      <c r="I19" s="66"/>
      <c r="J19" s="67"/>
      <c r="K19" s="68"/>
      <c r="L19" s="68"/>
      <c r="M19" s="68"/>
      <c r="N19" s="68"/>
      <c r="O19" s="67"/>
      <c r="P19" s="69"/>
      <c r="Q19" s="70"/>
    </row>
    <row r="20" spans="1:17">
      <c r="B20" s="65" t="s">
        <v>19</v>
      </c>
      <c r="D20" s="164">
        <v>6141000</v>
      </c>
      <c r="E20" s="165"/>
      <c r="F20" s="157">
        <f>SUM(H20,I20)</f>
        <v>44054</v>
      </c>
      <c r="G20" s="158"/>
      <c r="H20" s="66">
        <v>22647</v>
      </c>
      <c r="I20" s="66">
        <v>21407</v>
      </c>
      <c r="J20" s="67">
        <f>ROUND(F20/D20*1000,1)</f>
        <v>7.2</v>
      </c>
      <c r="K20" s="68">
        <v>3914</v>
      </c>
      <c r="L20" s="68">
        <f>SUM(M20,N20)</f>
        <v>59009</v>
      </c>
      <c r="M20" s="68">
        <v>31977</v>
      </c>
      <c r="N20" s="68">
        <v>27032</v>
      </c>
      <c r="O20" s="67">
        <f>ROUND(L20/D20*1000,1)</f>
        <v>9.6</v>
      </c>
      <c r="P20" s="69">
        <v>89</v>
      </c>
      <c r="Q20" s="70">
        <f>ROUND(P20/F20*1000,1)</f>
        <v>2</v>
      </c>
    </row>
    <row r="21" spans="1:17">
      <c r="B21" s="65"/>
      <c r="D21" s="166"/>
      <c r="E21" s="167"/>
      <c r="F21" s="157"/>
      <c r="G21" s="158"/>
      <c r="H21" s="66"/>
      <c r="I21" s="66"/>
      <c r="J21" s="67"/>
      <c r="K21" s="68"/>
      <c r="L21" s="68"/>
      <c r="M21" s="68"/>
      <c r="N21" s="68"/>
      <c r="O21" s="67"/>
      <c r="P21" s="69"/>
      <c r="Q21" s="70"/>
    </row>
    <row r="22" spans="1:17">
      <c r="B22" s="65" t="s">
        <v>20</v>
      </c>
      <c r="D22" s="164">
        <v>124648471</v>
      </c>
      <c r="E22" s="165"/>
      <c r="F22" s="157">
        <v>946065</v>
      </c>
      <c r="G22" s="158"/>
      <c r="H22" s="68">
        <v>484449</v>
      </c>
      <c r="I22" s="68">
        <v>461616</v>
      </c>
      <c r="J22" s="67">
        <f>ROUND(F22/D22*1000,1)</f>
        <v>7.6</v>
      </c>
      <c r="K22" s="68">
        <v>89353</v>
      </c>
      <c r="L22" s="66">
        <v>1340397</v>
      </c>
      <c r="M22" s="68">
        <v>690683</v>
      </c>
      <c r="N22" s="68">
        <v>649714</v>
      </c>
      <c r="O22" s="67">
        <f>ROUND(L22/D22*1000,1)</f>
        <v>10.8</v>
      </c>
      <c r="P22" s="69">
        <v>1761</v>
      </c>
      <c r="Q22" s="70">
        <f>ROUND(P22/F22*1000,1)</f>
        <v>1.9</v>
      </c>
    </row>
    <row r="23" spans="1:17">
      <c r="A23" s="104"/>
      <c r="B23" s="104"/>
      <c r="C23" s="72"/>
      <c r="D23" s="107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7">
      <c r="C24" s="13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spans="1:17">
      <c r="C25" s="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>
      <c r="C26" s="13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>
      <c r="C27" s="13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6"/>
      <c r="P27" s="6"/>
      <c r="Q27" s="7" t="s">
        <v>107</v>
      </c>
    </row>
    <row r="28" spans="1:17" ht="12" customHeight="1">
      <c r="A28" s="109"/>
      <c r="B28" s="109"/>
      <c r="C28" s="73"/>
      <c r="D28" s="127" t="s">
        <v>21</v>
      </c>
      <c r="E28" s="127"/>
      <c r="F28" s="172" t="s">
        <v>22</v>
      </c>
      <c r="G28" s="173"/>
      <c r="H28" s="173"/>
      <c r="I28" s="174"/>
      <c r="J28" s="172" t="s">
        <v>23</v>
      </c>
      <c r="K28" s="173"/>
      <c r="L28" s="173"/>
      <c r="M28" s="174"/>
      <c r="N28" s="141" t="s">
        <v>24</v>
      </c>
      <c r="O28" s="178"/>
      <c r="P28" s="141" t="s">
        <v>25</v>
      </c>
      <c r="Q28" s="168"/>
    </row>
    <row r="29" spans="1:17" ht="12" customHeight="1">
      <c r="C29" s="74"/>
      <c r="D29" s="159"/>
      <c r="E29" s="159"/>
      <c r="F29" s="160" t="s">
        <v>26</v>
      </c>
      <c r="G29" s="161"/>
      <c r="H29" s="151" t="s">
        <v>27</v>
      </c>
      <c r="I29" s="161"/>
      <c r="J29" s="151" t="s">
        <v>28</v>
      </c>
      <c r="K29" s="161"/>
      <c r="L29" s="175" t="s">
        <v>29</v>
      </c>
      <c r="M29" s="75" t="s">
        <v>30</v>
      </c>
      <c r="N29" s="169"/>
      <c r="O29" s="179"/>
      <c r="P29" s="169"/>
      <c r="Q29" s="125"/>
    </row>
    <row r="30" spans="1:17" ht="15" customHeight="1">
      <c r="C30" s="74"/>
      <c r="D30" s="159"/>
      <c r="E30" s="159"/>
      <c r="F30" s="162"/>
      <c r="G30" s="163"/>
      <c r="H30" s="162"/>
      <c r="I30" s="163"/>
      <c r="J30" s="162"/>
      <c r="K30" s="163"/>
      <c r="L30" s="176"/>
      <c r="M30" s="76" t="s">
        <v>31</v>
      </c>
      <c r="N30" s="170"/>
      <c r="O30" s="180"/>
      <c r="P30" s="170"/>
      <c r="Q30" s="171"/>
    </row>
    <row r="31" spans="1:17" ht="12" customHeight="1">
      <c r="C31" s="74"/>
      <c r="D31" s="77"/>
      <c r="E31" s="57" t="s">
        <v>8</v>
      </c>
      <c r="F31" s="56"/>
      <c r="G31" s="57" t="s">
        <v>8</v>
      </c>
      <c r="H31" s="56"/>
      <c r="I31" s="57" t="s">
        <v>8</v>
      </c>
      <c r="J31" s="56"/>
      <c r="K31" s="58" t="s">
        <v>8</v>
      </c>
      <c r="L31" s="176"/>
      <c r="M31" s="76" t="s">
        <v>32</v>
      </c>
      <c r="N31" s="56"/>
      <c r="O31" s="57" t="s">
        <v>8</v>
      </c>
      <c r="P31" s="56"/>
      <c r="Q31" s="58" t="s">
        <v>8</v>
      </c>
    </row>
    <row r="32" spans="1:17" ht="9" customHeight="1">
      <c r="C32" s="74"/>
      <c r="D32" s="78"/>
      <c r="E32" s="59"/>
      <c r="F32" s="79"/>
      <c r="G32" s="80" t="s">
        <v>56</v>
      </c>
      <c r="H32" s="81"/>
      <c r="I32" s="80" t="s">
        <v>56</v>
      </c>
      <c r="J32" s="81"/>
      <c r="K32" s="82" t="s">
        <v>57</v>
      </c>
      <c r="L32" s="176"/>
      <c r="M32" s="76"/>
      <c r="N32" s="79"/>
      <c r="O32" s="59"/>
      <c r="P32" s="79"/>
      <c r="Q32" s="55"/>
    </row>
    <row r="33" spans="1:17" ht="12" customHeight="1">
      <c r="C33" s="74"/>
      <c r="D33" s="83" t="s">
        <v>10</v>
      </c>
      <c r="E33" s="59"/>
      <c r="F33" s="59" t="s">
        <v>10</v>
      </c>
      <c r="G33" s="59"/>
      <c r="H33" s="59" t="s">
        <v>10</v>
      </c>
      <c r="I33" s="59"/>
      <c r="J33" s="59" t="s">
        <v>10</v>
      </c>
      <c r="K33" s="55"/>
      <c r="L33" s="176"/>
      <c r="M33" s="76"/>
      <c r="N33" s="59" t="s">
        <v>33</v>
      </c>
      <c r="O33" s="59"/>
      <c r="P33" s="59" t="s">
        <v>33</v>
      </c>
      <c r="Q33" s="55"/>
    </row>
    <row r="34" spans="1:17" ht="20.25" customHeight="1">
      <c r="A34" s="104"/>
      <c r="B34" s="104"/>
      <c r="C34" s="84"/>
      <c r="D34" s="85"/>
      <c r="E34" s="22"/>
      <c r="F34" s="62"/>
      <c r="G34" s="22"/>
      <c r="H34" s="62"/>
      <c r="I34" s="22"/>
      <c r="J34" s="62"/>
      <c r="K34" s="63"/>
      <c r="L34" s="177"/>
      <c r="M34" s="86"/>
      <c r="N34" s="62"/>
      <c r="O34" s="22"/>
      <c r="P34" s="62"/>
      <c r="Q34" s="63"/>
    </row>
    <row r="35" spans="1:17">
      <c r="C35" s="87"/>
      <c r="D35" s="14"/>
      <c r="E35" s="16"/>
      <c r="F35" s="14"/>
      <c r="G35" s="16"/>
      <c r="H35" s="16"/>
      <c r="I35" s="14"/>
      <c r="J35" s="16"/>
      <c r="K35" s="14"/>
      <c r="L35" s="16"/>
      <c r="M35" s="16"/>
      <c r="N35" s="16"/>
      <c r="O35" s="14"/>
      <c r="P35" s="16"/>
      <c r="Q35" s="14"/>
    </row>
    <row r="36" spans="1:17">
      <c r="B36" s="65" t="s">
        <v>12</v>
      </c>
      <c r="C36" s="116"/>
      <c r="D36" s="66">
        <f>SUM(D38:D43)</f>
        <v>5</v>
      </c>
      <c r="E36" s="67">
        <f>ROUND(D36/F11*1000,1)</f>
        <v>0.8</v>
      </c>
      <c r="F36" s="66">
        <f>SUM(F38:F43)</f>
        <v>86</v>
      </c>
      <c r="G36" s="88">
        <f>ROUND(F36/(F11+F36+H36)*1000,1)</f>
        <v>12.6</v>
      </c>
      <c r="H36" s="66">
        <f>SUM(H38:H43)</f>
        <v>65</v>
      </c>
      <c r="I36" s="67">
        <f>H36/(F11+F36+H36)*1000</f>
        <v>9.5518001469507716</v>
      </c>
      <c r="J36" s="66">
        <f>SUM(J38:J43)</f>
        <v>27</v>
      </c>
      <c r="K36" s="67">
        <f>J36/(F11+L36)*1000</f>
        <v>4.0437322150666466</v>
      </c>
      <c r="L36" s="66">
        <f>SUM(L38:L43)</f>
        <v>23</v>
      </c>
      <c r="M36" s="66">
        <f>SUM(M38:M43)</f>
        <v>4</v>
      </c>
      <c r="N36" s="66">
        <f>SUM(N38:N43)</f>
        <v>4222</v>
      </c>
      <c r="O36" s="88">
        <f>ROUND(N36/D11*1000,1)</f>
        <v>4.3</v>
      </c>
      <c r="P36" s="66">
        <f>SUM(P38:P43)</f>
        <v>1564</v>
      </c>
      <c r="Q36" s="90">
        <f>ROUND(P36/D11*1000,2)</f>
        <v>1.6</v>
      </c>
    </row>
    <row r="37" spans="1:17">
      <c r="B37" s="65"/>
      <c r="C37" s="116"/>
      <c r="D37" s="100"/>
      <c r="E37" s="67"/>
      <c r="F37" s="71"/>
      <c r="G37" s="88"/>
      <c r="H37" s="71"/>
      <c r="I37" s="67"/>
      <c r="J37" s="53" t="s">
        <v>106</v>
      </c>
      <c r="K37" s="67"/>
      <c r="L37" s="89"/>
      <c r="M37" s="89"/>
      <c r="N37" s="101"/>
      <c r="O37" s="88"/>
      <c r="P37" s="69"/>
      <c r="Q37" s="90"/>
    </row>
    <row r="38" spans="1:17">
      <c r="B38" s="65" t="s">
        <v>13</v>
      </c>
      <c r="C38" s="116"/>
      <c r="D38" s="100">
        <v>0</v>
      </c>
      <c r="E38" s="97">
        <f t="shared" ref="E38:E43" si="5">ROUND(D38/F13*1000,1)</f>
        <v>0</v>
      </c>
      <c r="F38" s="71">
        <v>24</v>
      </c>
      <c r="G38" s="88">
        <f t="shared" ref="G38:G43" si="6">ROUND(F38/(F13+F38+H38)*1000,1)</f>
        <v>13.9</v>
      </c>
      <c r="H38" s="71">
        <v>12</v>
      </c>
      <c r="I38" s="67">
        <f t="shared" ref="I38:I43" si="7">H38/(F13+F38+H38)*1000</f>
        <v>6.9284064665127021</v>
      </c>
      <c r="J38" s="89">
        <v>6</v>
      </c>
      <c r="K38" s="67">
        <f>J38/(F13+L38)*1000</f>
        <v>3.5252643948296125</v>
      </c>
      <c r="L38" s="89">
        <v>6</v>
      </c>
      <c r="M38" s="100">
        <v>0</v>
      </c>
      <c r="N38" s="101">
        <v>1287</v>
      </c>
      <c r="O38" s="88">
        <f>ROUND(N38/D13*1000,1)</f>
        <v>6.2</v>
      </c>
      <c r="P38" s="69">
        <v>358</v>
      </c>
      <c r="Q38" s="90">
        <f>ROUND(P38/D13*1000,2)</f>
        <v>1.72</v>
      </c>
    </row>
    <row r="39" spans="1:17">
      <c r="B39" s="65" t="s">
        <v>14</v>
      </c>
      <c r="C39" s="116"/>
      <c r="D39" s="100">
        <v>0</v>
      </c>
      <c r="E39" s="97">
        <f t="shared" si="5"/>
        <v>0</v>
      </c>
      <c r="F39" s="71">
        <v>16</v>
      </c>
      <c r="G39" s="88">
        <f t="shared" si="6"/>
        <v>13.5</v>
      </c>
      <c r="H39" s="71">
        <v>5</v>
      </c>
      <c r="I39" s="67">
        <f t="shared" si="7"/>
        <v>4.2265426880811496</v>
      </c>
      <c r="J39" s="100">
        <v>0</v>
      </c>
      <c r="K39" s="97">
        <f>ROUND(J39/L14*1000,1)</f>
        <v>0</v>
      </c>
      <c r="L39" s="100">
        <v>0</v>
      </c>
      <c r="M39" s="100">
        <v>0</v>
      </c>
      <c r="N39" s="101">
        <v>724</v>
      </c>
      <c r="O39" s="88">
        <f t="shared" ref="O39:O45" si="8">ROUND(N39/D14*1000,1)</f>
        <v>4.0999999999999996</v>
      </c>
      <c r="P39" s="69">
        <v>259</v>
      </c>
      <c r="Q39" s="90">
        <f>ROUND(P39/D14*1000,2)</f>
        <v>1.45</v>
      </c>
    </row>
    <row r="40" spans="1:17">
      <c r="B40" s="65" t="s">
        <v>15</v>
      </c>
      <c r="C40" s="116"/>
      <c r="D40" s="100">
        <v>0</v>
      </c>
      <c r="E40" s="97">
        <f t="shared" si="5"/>
        <v>0</v>
      </c>
      <c r="F40" s="71">
        <v>12</v>
      </c>
      <c r="G40" s="88">
        <f t="shared" si="6"/>
        <v>10.4</v>
      </c>
      <c r="H40" s="71">
        <v>14</v>
      </c>
      <c r="I40" s="67">
        <f t="shared" si="7"/>
        <v>12.121212121212121</v>
      </c>
      <c r="J40" s="89">
        <v>2</v>
      </c>
      <c r="K40" s="67">
        <f>J40/(F15+L40)*1000</f>
        <v>1.7683465959328026</v>
      </c>
      <c r="L40" s="89">
        <v>2</v>
      </c>
      <c r="M40" s="100">
        <v>0</v>
      </c>
      <c r="N40" s="101">
        <v>664</v>
      </c>
      <c r="O40" s="88">
        <f t="shared" si="8"/>
        <v>4.0999999999999996</v>
      </c>
      <c r="P40" s="69">
        <v>244</v>
      </c>
      <c r="Q40" s="90">
        <f t="shared" ref="Q40:Q45" si="9">ROUND(P40/D15*1000,2)</f>
        <v>1.51</v>
      </c>
    </row>
    <row r="41" spans="1:17">
      <c r="B41" s="65" t="s">
        <v>16</v>
      </c>
      <c r="C41" s="116"/>
      <c r="D41" s="100">
        <v>0</v>
      </c>
      <c r="E41" s="97">
        <f t="shared" si="5"/>
        <v>0</v>
      </c>
      <c r="F41" s="71">
        <v>9</v>
      </c>
      <c r="G41" s="88">
        <f t="shared" si="6"/>
        <v>9.1999999999999993</v>
      </c>
      <c r="H41" s="71">
        <v>16</v>
      </c>
      <c r="I41" s="67">
        <f t="shared" si="7"/>
        <v>16.44398766700925</v>
      </c>
      <c r="J41" s="89">
        <v>5</v>
      </c>
      <c r="K41" s="67">
        <f>J41/(F16+L41)*1000</f>
        <v>5.2465897166841549</v>
      </c>
      <c r="L41" s="89">
        <v>5</v>
      </c>
      <c r="M41" s="100">
        <v>0</v>
      </c>
      <c r="N41" s="101">
        <v>624</v>
      </c>
      <c r="O41" s="88">
        <f t="shared" si="8"/>
        <v>4.2</v>
      </c>
      <c r="P41" s="69">
        <v>287</v>
      </c>
      <c r="Q41" s="90">
        <f t="shared" si="9"/>
        <v>1.91</v>
      </c>
    </row>
    <row r="42" spans="1:17">
      <c r="B42" s="65" t="s">
        <v>17</v>
      </c>
      <c r="C42" s="116"/>
      <c r="D42" s="100">
        <v>2</v>
      </c>
      <c r="E42" s="97">
        <f t="shared" si="5"/>
        <v>2.1</v>
      </c>
      <c r="F42" s="71">
        <v>16</v>
      </c>
      <c r="G42" s="88">
        <f t="shared" si="6"/>
        <v>16.3</v>
      </c>
      <c r="H42" s="71">
        <v>9</v>
      </c>
      <c r="I42" s="67">
        <f t="shared" si="7"/>
        <v>9.1463414634146343</v>
      </c>
      <c r="J42" s="89">
        <v>8</v>
      </c>
      <c r="K42" s="67">
        <f>J42/(F17+L42)*1000</f>
        <v>8.290155440414507</v>
      </c>
      <c r="L42" s="89">
        <v>6</v>
      </c>
      <c r="M42" s="100">
        <v>2</v>
      </c>
      <c r="N42" s="101">
        <v>506</v>
      </c>
      <c r="O42" s="88">
        <f t="shared" si="8"/>
        <v>3.9</v>
      </c>
      <c r="P42" s="69">
        <v>213</v>
      </c>
      <c r="Q42" s="90">
        <f t="shared" si="9"/>
        <v>1.66</v>
      </c>
    </row>
    <row r="43" spans="1:17">
      <c r="B43" s="65" t="s">
        <v>18</v>
      </c>
      <c r="C43" s="116"/>
      <c r="D43" s="100">
        <v>3</v>
      </c>
      <c r="E43" s="97">
        <f t="shared" si="5"/>
        <v>3.9</v>
      </c>
      <c r="F43" s="71">
        <v>9</v>
      </c>
      <c r="G43" s="88">
        <f t="shared" si="6"/>
        <v>11.6</v>
      </c>
      <c r="H43" s="71">
        <v>9</v>
      </c>
      <c r="I43" s="67">
        <f t="shared" si="7"/>
        <v>11.568123393316196</v>
      </c>
      <c r="J43" s="89">
        <v>6</v>
      </c>
      <c r="K43" s="67">
        <f>J43/(F18+L43)*1000</f>
        <v>7.8534031413612562</v>
      </c>
      <c r="L43" s="89">
        <v>4</v>
      </c>
      <c r="M43" s="100">
        <v>2</v>
      </c>
      <c r="N43" s="101">
        <v>417</v>
      </c>
      <c r="O43" s="88">
        <f t="shared" si="8"/>
        <v>2.8</v>
      </c>
      <c r="P43" s="69">
        <v>203</v>
      </c>
      <c r="Q43" s="90">
        <f t="shared" si="9"/>
        <v>1.37</v>
      </c>
    </row>
    <row r="44" spans="1:17">
      <c r="B44" s="65"/>
      <c r="C44" s="116"/>
      <c r="D44" s="71"/>
      <c r="E44" s="67"/>
      <c r="F44" s="71"/>
      <c r="H44" s="71"/>
      <c r="I44" s="67"/>
      <c r="J44" s="53"/>
      <c r="K44" s="67"/>
      <c r="L44" s="53"/>
      <c r="M44" s="53"/>
      <c r="N44" s="71"/>
      <c r="O44" s="88"/>
      <c r="P44" s="71"/>
      <c r="Q44" s="90"/>
    </row>
    <row r="45" spans="1:17">
      <c r="B45" s="65" t="s">
        <v>19</v>
      </c>
      <c r="C45" s="116"/>
      <c r="D45" s="68">
        <v>40</v>
      </c>
      <c r="E45" s="67">
        <f>ROUND(D45/F20*1000,1)</f>
        <v>0.9</v>
      </c>
      <c r="F45" s="68">
        <v>536</v>
      </c>
      <c r="G45" s="88">
        <f>ROUND(F45/(F20+F45+H45)*1000,1)</f>
        <v>11.9</v>
      </c>
      <c r="H45" s="68">
        <v>461</v>
      </c>
      <c r="I45" s="67">
        <f>H45/(F20+F45+H45)*1000</f>
        <v>10.232847217597834</v>
      </c>
      <c r="J45" s="68">
        <v>168</v>
      </c>
      <c r="K45" s="67">
        <f>J45/(F20+L45)*1000</f>
        <v>3.8016790749247584</v>
      </c>
      <c r="L45" s="91">
        <v>137</v>
      </c>
      <c r="M45" s="91">
        <v>31</v>
      </c>
      <c r="N45" s="68">
        <v>28680</v>
      </c>
      <c r="O45" s="88">
        <f t="shared" si="8"/>
        <v>4.7</v>
      </c>
      <c r="P45" s="68">
        <v>10359</v>
      </c>
      <c r="Q45" s="90">
        <f t="shared" si="9"/>
        <v>1.69</v>
      </c>
    </row>
    <row r="46" spans="1:17">
      <c r="B46" s="65"/>
      <c r="C46" s="116"/>
      <c r="D46" s="68"/>
      <c r="E46" s="67"/>
      <c r="F46" s="68"/>
      <c r="G46" s="88"/>
      <c r="H46" s="68"/>
      <c r="I46" s="67"/>
      <c r="J46" s="53"/>
      <c r="K46" s="67"/>
      <c r="L46" s="91"/>
      <c r="M46" s="91"/>
      <c r="N46" s="68"/>
      <c r="O46" s="88"/>
      <c r="P46" s="68"/>
      <c r="Q46" s="90"/>
    </row>
    <row r="47" spans="1:17">
      <c r="B47" s="65" t="s">
        <v>20</v>
      </c>
      <c r="C47" s="116"/>
      <c r="D47" s="68">
        <v>832</v>
      </c>
      <c r="E47" s="67">
        <f>ROUND(D47/F22*1000,1)</f>
        <v>0.9</v>
      </c>
      <c r="F47" s="68">
        <v>9738</v>
      </c>
      <c r="G47" s="88">
        <f>ROUND(F47/(F22+F47+H47)*1000,1)</f>
        <v>10.1</v>
      </c>
      <c r="H47" s="68">
        <v>10620</v>
      </c>
      <c r="I47" s="67">
        <f>H47/(F22+F47+H47)*1000</f>
        <v>10.988976876585097</v>
      </c>
      <c r="J47" s="68">
        <v>3308</v>
      </c>
      <c r="K47" s="67">
        <f>J47/(F22+L47)*1000</f>
        <v>3.4867003672208003</v>
      </c>
      <c r="L47" s="68">
        <v>2683</v>
      </c>
      <c r="M47" s="68">
        <v>625</v>
      </c>
      <c r="N47" s="68">
        <v>606866</v>
      </c>
      <c r="O47" s="88">
        <f>ROUND(N47/D22*1000,1)</f>
        <v>4.9000000000000004</v>
      </c>
      <c r="P47" s="68">
        <v>212262</v>
      </c>
      <c r="Q47" s="90">
        <f>ROUND(P47/D22*1000,2)</f>
        <v>1.7</v>
      </c>
    </row>
    <row r="48" spans="1:17">
      <c r="A48" s="104"/>
      <c r="B48" s="104"/>
      <c r="C48" s="117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50" spans="4:8">
      <c r="D50" s="3" t="s">
        <v>3</v>
      </c>
      <c r="E50" s="3" t="s">
        <v>111</v>
      </c>
      <c r="G50" s="3"/>
      <c r="H50" s="3"/>
    </row>
    <row r="51" spans="4:8">
      <c r="D51" s="3"/>
      <c r="E51" s="3" t="s">
        <v>112</v>
      </c>
      <c r="G51" s="3"/>
      <c r="H51" s="3"/>
    </row>
    <row r="52" spans="4:8">
      <c r="E52" s="3" t="s">
        <v>85</v>
      </c>
    </row>
    <row r="53" spans="4:8">
      <c r="E53" s="3" t="s">
        <v>93</v>
      </c>
    </row>
  </sheetData>
  <mergeCells count="39">
    <mergeCell ref="F18:G18"/>
    <mergeCell ref="F19:G19"/>
    <mergeCell ref="F20:G20"/>
    <mergeCell ref="P28:Q30"/>
    <mergeCell ref="J28:M28"/>
    <mergeCell ref="F28:I28"/>
    <mergeCell ref="H29:I30"/>
    <mergeCell ref="J29:K30"/>
    <mergeCell ref="L29:L34"/>
    <mergeCell ref="N28:O30"/>
    <mergeCell ref="D28:E28"/>
    <mergeCell ref="D29:E29"/>
    <mergeCell ref="D30:E30"/>
    <mergeCell ref="F14:G14"/>
    <mergeCell ref="F29:G30"/>
    <mergeCell ref="D22:E22"/>
    <mergeCell ref="D18:E18"/>
    <mergeCell ref="D20:E20"/>
    <mergeCell ref="D21:E21"/>
    <mergeCell ref="D16:E16"/>
    <mergeCell ref="D17:E17"/>
    <mergeCell ref="F21:G21"/>
    <mergeCell ref="F22:G22"/>
    <mergeCell ref="F15:G15"/>
    <mergeCell ref="F16:G16"/>
    <mergeCell ref="F17:G17"/>
    <mergeCell ref="D15:E15"/>
    <mergeCell ref="F7:G9"/>
    <mergeCell ref="F11:G11"/>
    <mergeCell ref="F13:G13"/>
    <mergeCell ref="D13:E13"/>
    <mergeCell ref="D14:E14"/>
    <mergeCell ref="P4:Q4"/>
    <mergeCell ref="D11:E11"/>
    <mergeCell ref="L4:O6"/>
    <mergeCell ref="P5:Q5"/>
    <mergeCell ref="P6:Q6"/>
    <mergeCell ref="F4:K6"/>
    <mergeCell ref="D7:E7"/>
  </mergeCells>
  <phoneticPr fontId="2"/>
  <pageMargins left="0.78740157480314965" right="0.51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showGridLines="0" zoomScaleNormal="100" workbookViewId="0">
      <pane xSplit="2" ySplit="7" topLeftCell="C8" activePane="bottomRight" state="frozen"/>
      <selection activeCell="U14" sqref="U14"/>
      <selection pane="topRight" activeCell="U14" sqref="U14"/>
      <selection pane="bottomLeft" activeCell="U14" sqref="U14"/>
      <selection pane="bottomRight"/>
    </sheetView>
  </sheetViews>
  <sheetFormatPr defaultRowHeight="13.5"/>
  <cols>
    <col min="1" max="1" width="3.25" style="1" customWidth="1"/>
    <col min="2" max="2" width="2.125" style="1" customWidth="1"/>
    <col min="3" max="3" width="5.5" style="1" customWidth="1"/>
    <col min="4" max="9" width="4.5" style="1" customWidth="1"/>
    <col min="10" max="15" width="3.25" style="1" customWidth="1"/>
    <col min="16" max="21" width="3.75" style="1" customWidth="1"/>
    <col min="22" max="23" width="4.375" style="1" customWidth="1"/>
    <col min="24" max="16384" width="9" style="1"/>
  </cols>
  <sheetData>
    <row r="1" spans="1:23" ht="13.5" customHeight="1">
      <c r="A1" s="4" t="s">
        <v>115</v>
      </c>
    </row>
    <row r="2" spans="1:23" ht="13.5" customHeight="1"/>
    <row r="3" spans="1:23" s="5" customFormat="1" ht="13.5" customHeight="1">
      <c r="T3" s="6"/>
    </row>
    <row r="4" spans="1:23" s="5" customFormat="1" ht="13.5" customHeight="1">
      <c r="A4" s="5" t="s">
        <v>58</v>
      </c>
      <c r="T4" s="6"/>
      <c r="W4" s="7" t="s">
        <v>91</v>
      </c>
    </row>
    <row r="5" spans="1:23" s="5" customFormat="1" ht="11.25" customHeight="1">
      <c r="A5" s="8"/>
      <c r="B5" s="8"/>
      <c r="C5" s="35"/>
      <c r="D5" s="141" t="s">
        <v>34</v>
      </c>
      <c r="E5" s="142"/>
      <c r="F5" s="143"/>
      <c r="G5" s="141" t="s">
        <v>35</v>
      </c>
      <c r="H5" s="142"/>
      <c r="I5" s="143"/>
      <c r="J5" s="141" t="s">
        <v>36</v>
      </c>
      <c r="K5" s="142"/>
      <c r="L5" s="143"/>
      <c r="M5" s="141" t="s">
        <v>37</v>
      </c>
      <c r="N5" s="142"/>
      <c r="O5" s="143"/>
      <c r="P5" s="141" t="s">
        <v>38</v>
      </c>
      <c r="Q5" s="142"/>
      <c r="R5" s="143"/>
      <c r="S5" s="141" t="s">
        <v>39</v>
      </c>
      <c r="T5" s="142"/>
      <c r="U5" s="143"/>
      <c r="V5" s="181" t="s">
        <v>40</v>
      </c>
      <c r="W5" s="130" t="s">
        <v>41</v>
      </c>
    </row>
    <row r="6" spans="1:23" s="5" customFormat="1" ht="11.25" customHeight="1">
      <c r="A6" s="13"/>
      <c r="B6" s="13"/>
      <c r="C6" s="38" t="s">
        <v>64</v>
      </c>
      <c r="D6" s="147"/>
      <c r="E6" s="148"/>
      <c r="F6" s="149"/>
      <c r="G6" s="147"/>
      <c r="H6" s="148"/>
      <c r="I6" s="149"/>
      <c r="J6" s="147"/>
      <c r="K6" s="148"/>
      <c r="L6" s="149"/>
      <c r="M6" s="147"/>
      <c r="N6" s="148"/>
      <c r="O6" s="149"/>
      <c r="P6" s="147"/>
      <c r="Q6" s="148"/>
      <c r="R6" s="149"/>
      <c r="S6" s="147"/>
      <c r="T6" s="148"/>
      <c r="U6" s="149"/>
      <c r="V6" s="182"/>
      <c r="W6" s="183"/>
    </row>
    <row r="7" spans="1:23" s="5" customFormat="1" ht="49.5" customHeight="1">
      <c r="A7" s="13"/>
      <c r="B7" s="13"/>
      <c r="C7" s="37" t="s">
        <v>60</v>
      </c>
      <c r="D7" s="24" t="s">
        <v>7</v>
      </c>
      <c r="E7" s="24" t="s">
        <v>1</v>
      </c>
      <c r="F7" s="24" t="s">
        <v>2</v>
      </c>
      <c r="G7" s="24" t="s">
        <v>7</v>
      </c>
      <c r="H7" s="24" t="s">
        <v>1</v>
      </c>
      <c r="I7" s="24" t="s">
        <v>2</v>
      </c>
      <c r="J7" s="24" t="s">
        <v>7</v>
      </c>
      <c r="K7" s="24" t="s">
        <v>1</v>
      </c>
      <c r="L7" s="24" t="s">
        <v>2</v>
      </c>
      <c r="M7" s="24" t="s">
        <v>7</v>
      </c>
      <c r="N7" s="24" t="s">
        <v>1</v>
      </c>
      <c r="O7" s="24" t="s">
        <v>2</v>
      </c>
      <c r="P7" s="24" t="s">
        <v>7</v>
      </c>
      <c r="Q7" s="24" t="s">
        <v>42</v>
      </c>
      <c r="R7" s="24" t="s">
        <v>43</v>
      </c>
      <c r="S7" s="24" t="s">
        <v>7</v>
      </c>
      <c r="T7" s="25" t="s">
        <v>62</v>
      </c>
      <c r="U7" s="25" t="s">
        <v>63</v>
      </c>
      <c r="V7" s="182"/>
      <c r="W7" s="183"/>
    </row>
    <row r="8" spans="1:23" s="5" customFormat="1" ht="7.5" customHeight="1">
      <c r="A8" s="9"/>
      <c r="B8" s="9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s="119" customFormat="1" ht="16.5" customHeight="1">
      <c r="A9" s="118" t="s">
        <v>83</v>
      </c>
      <c r="B9" s="118">
        <v>63</v>
      </c>
      <c r="C9" s="31">
        <v>815238</v>
      </c>
      <c r="D9" s="120">
        <v>8505</v>
      </c>
      <c r="E9" s="120">
        <v>4276</v>
      </c>
      <c r="F9" s="120">
        <v>4229</v>
      </c>
      <c r="G9" s="120">
        <v>3300</v>
      </c>
      <c r="H9" s="120">
        <v>1848</v>
      </c>
      <c r="I9" s="120">
        <v>1452</v>
      </c>
      <c r="J9" s="120">
        <v>22</v>
      </c>
      <c r="K9" s="120">
        <v>6</v>
      </c>
      <c r="L9" s="120">
        <v>16</v>
      </c>
      <c r="M9" s="120">
        <v>10</v>
      </c>
      <c r="N9" s="120">
        <v>1</v>
      </c>
      <c r="O9" s="120">
        <v>9</v>
      </c>
      <c r="P9" s="120">
        <v>339</v>
      </c>
      <c r="Q9" s="120">
        <v>212</v>
      </c>
      <c r="R9" s="120">
        <v>127</v>
      </c>
      <c r="S9" s="120">
        <v>42</v>
      </c>
      <c r="T9" s="120">
        <v>35</v>
      </c>
      <c r="U9" s="120">
        <v>7</v>
      </c>
      <c r="V9" s="120">
        <v>4610</v>
      </c>
      <c r="W9" s="120">
        <v>1148</v>
      </c>
    </row>
    <row r="10" spans="1:23" s="119" customFormat="1" ht="16.5" customHeight="1">
      <c r="A10" s="118" t="s">
        <v>61</v>
      </c>
      <c r="B10" s="118">
        <v>1</v>
      </c>
      <c r="C10" s="31">
        <v>822619</v>
      </c>
      <c r="D10" s="120">
        <v>8025</v>
      </c>
      <c r="E10" s="120">
        <v>4104</v>
      </c>
      <c r="F10" s="120">
        <v>3921</v>
      </c>
      <c r="G10" s="120">
        <v>3424</v>
      </c>
      <c r="H10" s="120">
        <v>1961</v>
      </c>
      <c r="I10" s="120">
        <v>1463</v>
      </c>
      <c r="J10" s="120">
        <v>27</v>
      </c>
      <c r="K10" s="120">
        <v>13</v>
      </c>
      <c r="L10" s="120">
        <v>14</v>
      </c>
      <c r="M10" s="120">
        <v>15</v>
      </c>
      <c r="N10" s="120">
        <v>8</v>
      </c>
      <c r="O10" s="120">
        <v>7</v>
      </c>
      <c r="P10" s="120">
        <v>302</v>
      </c>
      <c r="Q10" s="120">
        <v>190</v>
      </c>
      <c r="R10" s="120">
        <v>112</v>
      </c>
      <c r="S10" s="120">
        <v>42</v>
      </c>
      <c r="T10" s="120">
        <v>30</v>
      </c>
      <c r="U10" s="120">
        <v>12</v>
      </c>
      <c r="V10" s="120">
        <v>4736</v>
      </c>
      <c r="W10" s="120">
        <v>1177</v>
      </c>
    </row>
    <row r="11" spans="1:23" s="5" customFormat="1" ht="16.5" customHeight="1">
      <c r="A11" s="14"/>
      <c r="B11" s="28">
        <v>2</v>
      </c>
      <c r="C11" s="31">
        <v>824061</v>
      </c>
      <c r="D11" s="32">
        <f>SUM(E11:F11)</f>
        <v>7869</v>
      </c>
      <c r="E11" s="32">
        <v>4109</v>
      </c>
      <c r="F11" s="32">
        <v>3760</v>
      </c>
      <c r="G11" s="32">
        <f t="shared" ref="G11:G21" si="0">SUM(H11:I11)</f>
        <v>3432</v>
      </c>
      <c r="H11" s="32">
        <v>1926</v>
      </c>
      <c r="I11" s="32">
        <v>1506</v>
      </c>
      <c r="J11" s="32">
        <f t="shared" ref="J11:J25" si="1">SUM(K11:L11)</f>
        <v>23</v>
      </c>
      <c r="K11" s="32">
        <v>6</v>
      </c>
      <c r="L11" s="32">
        <v>17</v>
      </c>
      <c r="M11" s="32">
        <f t="shared" ref="M11:M30" si="2">SUM(N11:O11)</f>
        <v>8</v>
      </c>
      <c r="N11" s="32">
        <v>3</v>
      </c>
      <c r="O11" s="32">
        <v>5</v>
      </c>
      <c r="P11" s="32">
        <f t="shared" ref="P11:P25" si="3">SUM(Q11:R11)</f>
        <v>287</v>
      </c>
      <c r="Q11" s="32">
        <v>173</v>
      </c>
      <c r="R11" s="32">
        <v>114</v>
      </c>
      <c r="S11" s="32">
        <f t="shared" ref="S11:S21" si="4">SUM(T11:U11)</f>
        <v>35</v>
      </c>
      <c r="T11" s="32">
        <v>29</v>
      </c>
      <c r="U11" s="32">
        <v>6</v>
      </c>
      <c r="V11" s="32">
        <v>5057</v>
      </c>
      <c r="W11" s="32">
        <v>1164</v>
      </c>
    </row>
    <row r="12" spans="1:23" s="5" customFormat="1" ht="16.5" customHeight="1">
      <c r="A12" s="14"/>
      <c r="B12" s="14">
        <v>3</v>
      </c>
      <c r="C12" s="31">
        <v>834545</v>
      </c>
      <c r="D12" s="32">
        <f t="shared" ref="D12:D21" si="5">SUM(E12:F12)</f>
        <v>7815</v>
      </c>
      <c r="E12" s="32">
        <v>3991</v>
      </c>
      <c r="F12" s="32">
        <v>3824</v>
      </c>
      <c r="G12" s="32">
        <f t="shared" si="0"/>
        <v>3581</v>
      </c>
      <c r="H12" s="32">
        <v>1994</v>
      </c>
      <c r="I12" s="32">
        <v>1587</v>
      </c>
      <c r="J12" s="32">
        <f t="shared" si="1"/>
        <v>30</v>
      </c>
      <c r="K12" s="32">
        <v>15</v>
      </c>
      <c r="L12" s="32">
        <v>15</v>
      </c>
      <c r="M12" s="32">
        <f t="shared" si="2"/>
        <v>15</v>
      </c>
      <c r="N12" s="32">
        <v>6</v>
      </c>
      <c r="O12" s="32">
        <v>9</v>
      </c>
      <c r="P12" s="32">
        <f t="shared" si="3"/>
        <v>302</v>
      </c>
      <c r="Q12" s="32">
        <v>174</v>
      </c>
      <c r="R12" s="32">
        <v>128</v>
      </c>
      <c r="S12" s="32">
        <f t="shared" si="4"/>
        <v>47</v>
      </c>
      <c r="T12" s="32">
        <v>33</v>
      </c>
      <c r="U12" s="32">
        <v>14</v>
      </c>
      <c r="V12" s="32">
        <v>5244</v>
      </c>
      <c r="W12" s="32">
        <v>1300</v>
      </c>
    </row>
    <row r="13" spans="1:23" s="5" customFormat="1" ht="16.5" customHeight="1">
      <c r="A13" s="14"/>
      <c r="B13" s="14">
        <v>4</v>
      </c>
      <c r="C13" s="31">
        <v>841914</v>
      </c>
      <c r="D13" s="32">
        <f t="shared" si="5"/>
        <v>7911</v>
      </c>
      <c r="E13" s="32">
        <v>4050</v>
      </c>
      <c r="F13" s="32">
        <v>3861</v>
      </c>
      <c r="G13" s="32">
        <f t="shared" si="0"/>
        <v>3985</v>
      </c>
      <c r="H13" s="32">
        <v>2292</v>
      </c>
      <c r="I13" s="32">
        <v>1693</v>
      </c>
      <c r="J13" s="32">
        <f t="shared" si="1"/>
        <v>36</v>
      </c>
      <c r="K13" s="32">
        <v>22</v>
      </c>
      <c r="L13" s="32">
        <v>14</v>
      </c>
      <c r="M13" s="32">
        <f t="shared" si="2"/>
        <v>18</v>
      </c>
      <c r="N13" s="32">
        <v>10</v>
      </c>
      <c r="O13" s="32">
        <v>8</v>
      </c>
      <c r="P13" s="32">
        <f t="shared" si="3"/>
        <v>245</v>
      </c>
      <c r="Q13" s="32">
        <v>141</v>
      </c>
      <c r="R13" s="32">
        <v>104</v>
      </c>
      <c r="S13" s="32">
        <f t="shared" si="4"/>
        <v>37</v>
      </c>
      <c r="T13" s="32">
        <v>19</v>
      </c>
      <c r="U13" s="32">
        <v>18</v>
      </c>
      <c r="V13" s="32">
        <v>5410</v>
      </c>
      <c r="W13" s="32">
        <v>1316</v>
      </c>
    </row>
    <row r="14" spans="1:23" s="5" customFormat="1" ht="16.5" customHeight="1">
      <c r="A14" s="14"/>
      <c r="B14" s="14">
        <v>5</v>
      </c>
      <c r="C14" s="31">
        <v>850631</v>
      </c>
      <c r="D14" s="32">
        <f t="shared" si="5"/>
        <v>7896</v>
      </c>
      <c r="E14" s="32">
        <v>3963</v>
      </c>
      <c r="F14" s="32">
        <v>3933</v>
      </c>
      <c r="G14" s="32">
        <f t="shared" si="0"/>
        <v>4021</v>
      </c>
      <c r="H14" s="32">
        <v>2262</v>
      </c>
      <c r="I14" s="32">
        <v>1759</v>
      </c>
      <c r="J14" s="32">
        <f t="shared" si="1"/>
        <v>30</v>
      </c>
      <c r="K14" s="32">
        <v>15</v>
      </c>
      <c r="L14" s="32">
        <v>15</v>
      </c>
      <c r="M14" s="32">
        <f t="shared" si="2"/>
        <v>20</v>
      </c>
      <c r="N14" s="32">
        <v>13</v>
      </c>
      <c r="O14" s="32">
        <v>7</v>
      </c>
      <c r="P14" s="32">
        <f t="shared" si="3"/>
        <v>242</v>
      </c>
      <c r="Q14" s="32">
        <v>135</v>
      </c>
      <c r="R14" s="32">
        <v>107</v>
      </c>
      <c r="S14" s="32">
        <f t="shared" si="4"/>
        <v>40</v>
      </c>
      <c r="T14" s="32">
        <v>26</v>
      </c>
      <c r="U14" s="32">
        <v>14</v>
      </c>
      <c r="V14" s="32">
        <v>5674</v>
      </c>
      <c r="W14" s="32">
        <v>1383</v>
      </c>
    </row>
    <row r="15" spans="1:23" s="5" customFormat="1" ht="16.5" customHeight="1">
      <c r="A15" s="14"/>
      <c r="B15" s="14">
        <v>6</v>
      </c>
      <c r="C15" s="31">
        <v>853853</v>
      </c>
      <c r="D15" s="32">
        <f t="shared" si="5"/>
        <v>8465</v>
      </c>
      <c r="E15" s="32">
        <v>4337</v>
      </c>
      <c r="F15" s="32">
        <v>4128</v>
      </c>
      <c r="G15" s="32">
        <f t="shared" si="0"/>
        <v>4068</v>
      </c>
      <c r="H15" s="32">
        <v>2296</v>
      </c>
      <c r="I15" s="32">
        <v>1772</v>
      </c>
      <c r="J15" s="32">
        <f t="shared" si="1"/>
        <v>22</v>
      </c>
      <c r="K15" s="32">
        <v>15</v>
      </c>
      <c r="L15" s="32">
        <v>7</v>
      </c>
      <c r="M15" s="32">
        <f t="shared" si="2"/>
        <v>11</v>
      </c>
      <c r="N15" s="32">
        <v>7</v>
      </c>
      <c r="O15" s="32">
        <v>4</v>
      </c>
      <c r="P15" s="32">
        <f t="shared" si="3"/>
        <v>254</v>
      </c>
      <c r="Q15" s="32">
        <v>141</v>
      </c>
      <c r="R15" s="32">
        <v>113</v>
      </c>
      <c r="S15" s="32">
        <f t="shared" si="4"/>
        <v>36</v>
      </c>
      <c r="T15" s="32">
        <v>27</v>
      </c>
      <c r="U15" s="32">
        <v>9</v>
      </c>
      <c r="V15" s="32">
        <v>5925</v>
      </c>
      <c r="W15" s="32">
        <v>1446</v>
      </c>
    </row>
    <row r="16" spans="1:23" s="5" customFormat="1" ht="16.5" customHeight="1">
      <c r="A16" s="14"/>
      <c r="B16" s="14">
        <v>7</v>
      </c>
      <c r="C16" s="31">
        <v>847756</v>
      </c>
      <c r="D16" s="32">
        <f t="shared" si="5"/>
        <v>8061</v>
      </c>
      <c r="E16" s="32">
        <v>4106</v>
      </c>
      <c r="F16" s="32">
        <v>3955</v>
      </c>
      <c r="G16" s="32">
        <f t="shared" si="0"/>
        <v>4380</v>
      </c>
      <c r="H16" s="32">
        <v>2449</v>
      </c>
      <c r="I16" s="32">
        <v>1931</v>
      </c>
      <c r="J16" s="32">
        <f t="shared" si="1"/>
        <v>34</v>
      </c>
      <c r="K16" s="32">
        <v>15</v>
      </c>
      <c r="L16" s="32">
        <v>19</v>
      </c>
      <c r="M16" s="32">
        <f t="shared" si="2"/>
        <v>18</v>
      </c>
      <c r="N16" s="32">
        <v>7</v>
      </c>
      <c r="O16" s="32">
        <v>11</v>
      </c>
      <c r="P16" s="32">
        <f t="shared" si="3"/>
        <v>206</v>
      </c>
      <c r="Q16" s="32">
        <v>130</v>
      </c>
      <c r="R16" s="32">
        <v>76</v>
      </c>
      <c r="S16" s="32">
        <f t="shared" si="4"/>
        <v>55</v>
      </c>
      <c r="T16" s="32">
        <v>41</v>
      </c>
      <c r="U16" s="32">
        <v>14</v>
      </c>
      <c r="V16" s="32">
        <v>6015</v>
      </c>
      <c r="W16" s="32">
        <v>1477</v>
      </c>
    </row>
    <row r="17" spans="1:23" s="5" customFormat="1" ht="16.5" customHeight="1">
      <c r="A17" s="14"/>
      <c r="B17" s="14">
        <v>8</v>
      </c>
      <c r="C17" s="31">
        <v>859520</v>
      </c>
      <c r="D17" s="32">
        <f t="shared" si="5"/>
        <v>8446</v>
      </c>
      <c r="E17" s="32">
        <v>4318</v>
      </c>
      <c r="F17" s="32">
        <v>4128</v>
      </c>
      <c r="G17" s="32">
        <f t="shared" si="0"/>
        <v>4274</v>
      </c>
      <c r="H17" s="32">
        <v>2508</v>
      </c>
      <c r="I17" s="32">
        <v>1766</v>
      </c>
      <c r="J17" s="32">
        <f t="shared" si="1"/>
        <v>27</v>
      </c>
      <c r="K17" s="32">
        <v>12</v>
      </c>
      <c r="L17" s="32">
        <v>15</v>
      </c>
      <c r="M17" s="32">
        <f t="shared" si="2"/>
        <v>15</v>
      </c>
      <c r="N17" s="32">
        <v>7</v>
      </c>
      <c r="O17" s="32">
        <v>8</v>
      </c>
      <c r="P17" s="32">
        <f t="shared" si="3"/>
        <v>223</v>
      </c>
      <c r="Q17" s="32">
        <v>140</v>
      </c>
      <c r="R17" s="32">
        <v>83</v>
      </c>
      <c r="S17" s="32">
        <f t="shared" si="4"/>
        <v>63</v>
      </c>
      <c r="T17" s="32">
        <v>52</v>
      </c>
      <c r="U17" s="32">
        <v>11</v>
      </c>
      <c r="V17" s="32">
        <v>5965</v>
      </c>
      <c r="W17" s="32">
        <v>1530</v>
      </c>
    </row>
    <row r="18" spans="1:23" s="5" customFormat="1" ht="16.5" customHeight="1">
      <c r="A18" s="14"/>
      <c r="B18" s="14">
        <v>9</v>
      </c>
      <c r="C18" s="31">
        <v>863930</v>
      </c>
      <c r="D18" s="32">
        <f t="shared" si="5"/>
        <v>8080</v>
      </c>
      <c r="E18" s="32">
        <v>4179</v>
      </c>
      <c r="F18" s="32">
        <v>3901</v>
      </c>
      <c r="G18" s="32">
        <f t="shared" si="0"/>
        <v>4464</v>
      </c>
      <c r="H18" s="32">
        <v>2534</v>
      </c>
      <c r="I18" s="32">
        <v>1930</v>
      </c>
      <c r="J18" s="32">
        <f t="shared" si="1"/>
        <v>28</v>
      </c>
      <c r="K18" s="32">
        <v>14</v>
      </c>
      <c r="L18" s="32">
        <v>14</v>
      </c>
      <c r="M18" s="32">
        <f t="shared" si="2"/>
        <v>9</v>
      </c>
      <c r="N18" s="32">
        <v>5</v>
      </c>
      <c r="O18" s="32">
        <v>4</v>
      </c>
      <c r="P18" s="32">
        <f t="shared" si="3"/>
        <v>244</v>
      </c>
      <c r="Q18" s="32">
        <v>165</v>
      </c>
      <c r="R18" s="32">
        <v>79</v>
      </c>
      <c r="S18" s="32">
        <f t="shared" si="4"/>
        <v>62</v>
      </c>
      <c r="T18" s="32">
        <v>57</v>
      </c>
      <c r="U18" s="32">
        <v>5</v>
      </c>
      <c r="V18" s="32">
        <v>5890</v>
      </c>
      <c r="W18" s="32">
        <v>1753</v>
      </c>
    </row>
    <row r="19" spans="1:23" s="5" customFormat="1" ht="16.5" customHeight="1">
      <c r="A19" s="14"/>
      <c r="B19" s="14">
        <v>10</v>
      </c>
      <c r="C19" s="31">
        <v>871673</v>
      </c>
      <c r="D19" s="32">
        <f t="shared" si="5"/>
        <v>8467</v>
      </c>
      <c r="E19" s="32">
        <v>4357</v>
      </c>
      <c r="F19" s="32">
        <v>4110</v>
      </c>
      <c r="G19" s="32">
        <f t="shared" si="0"/>
        <v>4650</v>
      </c>
      <c r="H19" s="32">
        <v>2638</v>
      </c>
      <c r="I19" s="32">
        <v>2012</v>
      </c>
      <c r="J19" s="32">
        <f t="shared" si="1"/>
        <v>34</v>
      </c>
      <c r="K19" s="32">
        <v>13</v>
      </c>
      <c r="L19" s="32">
        <v>21</v>
      </c>
      <c r="M19" s="32">
        <f t="shared" si="2"/>
        <v>19</v>
      </c>
      <c r="N19" s="32">
        <v>8</v>
      </c>
      <c r="O19" s="32">
        <v>11</v>
      </c>
      <c r="P19" s="32">
        <f t="shared" si="3"/>
        <v>211</v>
      </c>
      <c r="Q19" s="32">
        <v>133</v>
      </c>
      <c r="R19" s="32">
        <v>78</v>
      </c>
      <c r="S19" s="32">
        <f t="shared" si="4"/>
        <v>59</v>
      </c>
      <c r="T19" s="32">
        <v>48</v>
      </c>
      <c r="U19" s="32">
        <v>11</v>
      </c>
      <c r="V19" s="32">
        <v>5903</v>
      </c>
      <c r="W19" s="32">
        <v>1859</v>
      </c>
    </row>
    <row r="20" spans="1:23" s="5" customFormat="1" ht="16.5" customHeight="1">
      <c r="A20" s="14"/>
      <c r="B20" s="14">
        <v>11</v>
      </c>
      <c r="C20" s="31">
        <v>879435</v>
      </c>
      <c r="D20" s="32">
        <f t="shared" si="5"/>
        <v>8325</v>
      </c>
      <c r="E20" s="32">
        <v>4260</v>
      </c>
      <c r="F20" s="32">
        <v>4065</v>
      </c>
      <c r="G20" s="32">
        <f t="shared" si="0"/>
        <v>4863</v>
      </c>
      <c r="H20" s="32">
        <v>2721</v>
      </c>
      <c r="I20" s="32">
        <v>2142</v>
      </c>
      <c r="J20" s="32">
        <f t="shared" si="1"/>
        <v>22</v>
      </c>
      <c r="K20" s="32">
        <v>10</v>
      </c>
      <c r="L20" s="32">
        <v>12</v>
      </c>
      <c r="M20" s="32">
        <f t="shared" si="2"/>
        <v>11</v>
      </c>
      <c r="N20" s="32">
        <v>6</v>
      </c>
      <c r="O20" s="32">
        <v>5</v>
      </c>
      <c r="P20" s="32">
        <f t="shared" si="3"/>
        <v>241</v>
      </c>
      <c r="Q20" s="32">
        <v>153</v>
      </c>
      <c r="R20" s="32">
        <v>88</v>
      </c>
      <c r="S20" s="32">
        <f t="shared" si="4"/>
        <v>47</v>
      </c>
      <c r="T20" s="32">
        <v>40</v>
      </c>
      <c r="U20" s="32">
        <v>7</v>
      </c>
      <c r="V20" s="32">
        <v>5753</v>
      </c>
      <c r="W20" s="32">
        <v>1958</v>
      </c>
    </row>
    <row r="21" spans="1:23" s="5" customFormat="1" ht="16.5" customHeight="1">
      <c r="A21" s="14"/>
      <c r="B21" s="14">
        <v>12</v>
      </c>
      <c r="C21" s="31">
        <v>872734</v>
      </c>
      <c r="D21" s="32">
        <f t="shared" si="5"/>
        <v>8503</v>
      </c>
      <c r="E21" s="32">
        <v>4384</v>
      </c>
      <c r="F21" s="32">
        <v>4119</v>
      </c>
      <c r="G21" s="32">
        <f t="shared" si="0"/>
        <v>4779</v>
      </c>
      <c r="H21" s="32">
        <v>2681</v>
      </c>
      <c r="I21" s="32">
        <v>2098</v>
      </c>
      <c r="J21" s="32">
        <f t="shared" si="1"/>
        <v>30</v>
      </c>
      <c r="K21" s="32">
        <v>14</v>
      </c>
      <c r="L21" s="32">
        <v>16</v>
      </c>
      <c r="M21" s="32">
        <f t="shared" si="2"/>
        <v>21</v>
      </c>
      <c r="N21" s="32">
        <v>10</v>
      </c>
      <c r="O21" s="32">
        <v>11</v>
      </c>
      <c r="P21" s="32">
        <f t="shared" si="3"/>
        <v>216</v>
      </c>
      <c r="Q21" s="32">
        <v>134</v>
      </c>
      <c r="R21" s="32">
        <v>82</v>
      </c>
      <c r="S21" s="32">
        <f t="shared" si="4"/>
        <v>56</v>
      </c>
      <c r="T21" s="32">
        <v>42</v>
      </c>
      <c r="U21" s="32">
        <v>14</v>
      </c>
      <c r="V21" s="32">
        <v>6116</v>
      </c>
      <c r="W21" s="32">
        <v>2028</v>
      </c>
    </row>
    <row r="22" spans="1:23" s="5" customFormat="1" ht="16.5" customHeight="1">
      <c r="A22" s="14"/>
      <c r="B22" s="14">
        <v>13</v>
      </c>
      <c r="C22" s="31">
        <v>895609</v>
      </c>
      <c r="D22" s="32">
        <v>8390</v>
      </c>
      <c r="E22" s="32">
        <v>4297</v>
      </c>
      <c r="F22" s="32">
        <v>4093</v>
      </c>
      <c r="G22" s="32">
        <v>4969</v>
      </c>
      <c r="H22" s="32">
        <v>2807</v>
      </c>
      <c r="I22" s="32">
        <v>2162</v>
      </c>
      <c r="J22" s="32">
        <f t="shared" si="1"/>
        <v>23</v>
      </c>
      <c r="K22" s="32">
        <v>13</v>
      </c>
      <c r="L22" s="32">
        <v>10</v>
      </c>
      <c r="M22" s="32">
        <f t="shared" si="2"/>
        <v>7</v>
      </c>
      <c r="N22" s="32">
        <v>3</v>
      </c>
      <c r="O22" s="32">
        <v>4</v>
      </c>
      <c r="P22" s="32">
        <f t="shared" si="3"/>
        <v>240</v>
      </c>
      <c r="Q22" s="32">
        <v>149</v>
      </c>
      <c r="R22" s="32">
        <v>91</v>
      </c>
      <c r="S22" s="32">
        <v>44</v>
      </c>
      <c r="T22" s="32">
        <v>38</v>
      </c>
      <c r="U22" s="32">
        <v>6</v>
      </c>
      <c r="V22" s="32">
        <v>6186</v>
      </c>
      <c r="W22" s="32">
        <v>2061</v>
      </c>
    </row>
    <row r="23" spans="1:23" s="5" customFormat="1" ht="16.5" customHeight="1">
      <c r="A23" s="14"/>
      <c r="B23" s="14">
        <v>14</v>
      </c>
      <c r="C23" s="31">
        <v>904629</v>
      </c>
      <c r="D23" s="32">
        <f t="shared" ref="D23:D28" si="6">SUM(E23:F23)</f>
        <v>8605</v>
      </c>
      <c r="E23" s="32">
        <v>4393</v>
      </c>
      <c r="F23" s="32">
        <v>4212</v>
      </c>
      <c r="G23" s="32">
        <f t="shared" ref="G23:G28" si="7">SUM(H23:I23)</f>
        <v>5314</v>
      </c>
      <c r="H23" s="32">
        <v>2962</v>
      </c>
      <c r="I23" s="32">
        <v>2352</v>
      </c>
      <c r="J23" s="32">
        <f t="shared" si="1"/>
        <v>21</v>
      </c>
      <c r="K23" s="32">
        <v>11</v>
      </c>
      <c r="L23" s="32">
        <v>10</v>
      </c>
      <c r="M23" s="32">
        <f t="shared" si="2"/>
        <v>9</v>
      </c>
      <c r="N23" s="32">
        <v>4</v>
      </c>
      <c r="O23" s="32">
        <v>5</v>
      </c>
      <c r="P23" s="32">
        <f t="shared" si="3"/>
        <v>229</v>
      </c>
      <c r="Q23" s="32">
        <v>152</v>
      </c>
      <c r="R23" s="32">
        <v>77</v>
      </c>
      <c r="S23" s="32">
        <f>SUM(T23:U23)</f>
        <v>58</v>
      </c>
      <c r="T23" s="32">
        <v>54</v>
      </c>
      <c r="U23" s="32">
        <v>4</v>
      </c>
      <c r="V23" s="32">
        <v>5881</v>
      </c>
      <c r="W23" s="32">
        <v>2095</v>
      </c>
    </row>
    <row r="24" spans="1:23" s="5" customFormat="1" ht="16.5" customHeight="1">
      <c r="A24" s="14"/>
      <c r="B24" s="14">
        <v>15</v>
      </c>
      <c r="C24" s="31">
        <v>912623</v>
      </c>
      <c r="D24" s="32">
        <f t="shared" si="6"/>
        <v>8197</v>
      </c>
      <c r="E24" s="32">
        <v>4162</v>
      </c>
      <c r="F24" s="32">
        <v>4035</v>
      </c>
      <c r="G24" s="32">
        <f t="shared" si="7"/>
        <v>5134</v>
      </c>
      <c r="H24" s="32">
        <v>2921</v>
      </c>
      <c r="I24" s="32">
        <v>2213</v>
      </c>
      <c r="J24" s="32">
        <f t="shared" si="1"/>
        <v>17</v>
      </c>
      <c r="K24" s="32">
        <v>4</v>
      </c>
      <c r="L24" s="32">
        <v>13</v>
      </c>
      <c r="M24" s="32">
        <f t="shared" si="2"/>
        <v>10</v>
      </c>
      <c r="N24" s="32">
        <v>1</v>
      </c>
      <c r="O24" s="32">
        <v>9</v>
      </c>
      <c r="P24" s="32">
        <f t="shared" si="3"/>
        <v>239</v>
      </c>
      <c r="Q24" s="32">
        <v>143</v>
      </c>
      <c r="R24" s="32">
        <v>96</v>
      </c>
      <c r="S24" s="32">
        <f>SUM(T24:U24)</f>
        <v>41</v>
      </c>
      <c r="T24" s="32">
        <v>31</v>
      </c>
      <c r="U24" s="32">
        <v>10</v>
      </c>
      <c r="V24" s="32">
        <v>5747</v>
      </c>
      <c r="W24" s="32">
        <v>2174</v>
      </c>
    </row>
    <row r="25" spans="1:23" s="5" customFormat="1" ht="16.5" customHeight="1">
      <c r="A25" s="14"/>
      <c r="B25" s="14">
        <v>16</v>
      </c>
      <c r="C25" s="31">
        <v>918364</v>
      </c>
      <c r="D25" s="32">
        <f t="shared" si="6"/>
        <v>8376</v>
      </c>
      <c r="E25" s="32">
        <v>4333</v>
      </c>
      <c r="F25" s="32">
        <v>4043</v>
      </c>
      <c r="G25" s="32">
        <f t="shared" si="7"/>
        <v>5624</v>
      </c>
      <c r="H25" s="32">
        <v>3219</v>
      </c>
      <c r="I25" s="32">
        <v>2405</v>
      </c>
      <c r="J25" s="32">
        <f t="shared" si="1"/>
        <v>22</v>
      </c>
      <c r="K25" s="32">
        <v>13</v>
      </c>
      <c r="L25" s="32">
        <v>9</v>
      </c>
      <c r="M25" s="32">
        <f t="shared" si="2"/>
        <v>15</v>
      </c>
      <c r="N25" s="32">
        <v>9</v>
      </c>
      <c r="O25" s="32">
        <v>6</v>
      </c>
      <c r="P25" s="32">
        <f t="shared" si="3"/>
        <v>207</v>
      </c>
      <c r="Q25" s="32">
        <v>122</v>
      </c>
      <c r="R25" s="32">
        <v>85</v>
      </c>
      <c r="S25" s="32">
        <f>SUM(T25:U25)</f>
        <v>37</v>
      </c>
      <c r="T25" s="32">
        <v>26</v>
      </c>
      <c r="U25" s="32">
        <v>11</v>
      </c>
      <c r="V25" s="32">
        <v>5443</v>
      </c>
      <c r="W25" s="32">
        <v>2019</v>
      </c>
    </row>
    <row r="26" spans="1:23" s="5" customFormat="1" ht="16.5" customHeight="1">
      <c r="A26" s="14"/>
      <c r="B26" s="14">
        <v>17</v>
      </c>
      <c r="C26" s="31">
        <v>910753</v>
      </c>
      <c r="D26" s="32">
        <f t="shared" si="6"/>
        <v>8070</v>
      </c>
      <c r="E26" s="32">
        <v>4142</v>
      </c>
      <c r="F26" s="32">
        <v>3928</v>
      </c>
      <c r="G26" s="32">
        <f t="shared" si="7"/>
        <v>5854</v>
      </c>
      <c r="H26" s="32">
        <v>3336</v>
      </c>
      <c r="I26" s="32">
        <v>2518</v>
      </c>
      <c r="J26" s="32">
        <f>SUM(K26:L26)</f>
        <v>20</v>
      </c>
      <c r="K26" s="32">
        <v>8</v>
      </c>
      <c r="L26" s="32">
        <v>12</v>
      </c>
      <c r="M26" s="32">
        <f t="shared" si="2"/>
        <v>10</v>
      </c>
      <c r="N26" s="32">
        <v>6</v>
      </c>
      <c r="O26" s="32">
        <v>4</v>
      </c>
      <c r="P26" s="32">
        <f t="shared" ref="P26:P31" si="8">SUM(Q26:R26)</f>
        <v>201</v>
      </c>
      <c r="Q26" s="32">
        <v>125</v>
      </c>
      <c r="R26" s="32">
        <v>76</v>
      </c>
      <c r="S26" s="32">
        <f>SUM(T26:U26)</f>
        <v>34</v>
      </c>
      <c r="T26" s="32">
        <v>29</v>
      </c>
      <c r="U26" s="32">
        <v>5</v>
      </c>
      <c r="V26" s="32">
        <v>5440</v>
      </c>
      <c r="W26" s="32">
        <v>1907</v>
      </c>
    </row>
    <row r="27" spans="1:23" s="5" customFormat="1" ht="16.5" customHeight="1">
      <c r="A27" s="14"/>
      <c r="B27" s="14">
        <v>18</v>
      </c>
      <c r="C27" s="31">
        <v>930388</v>
      </c>
      <c r="D27" s="32">
        <f t="shared" si="6"/>
        <v>8005</v>
      </c>
      <c r="E27" s="32">
        <v>4117</v>
      </c>
      <c r="F27" s="32">
        <v>3888</v>
      </c>
      <c r="G27" s="32">
        <f t="shared" si="7"/>
        <v>5921</v>
      </c>
      <c r="H27" s="32">
        <v>3305</v>
      </c>
      <c r="I27" s="32">
        <v>2616</v>
      </c>
      <c r="J27" s="32">
        <f>SUM(K27:L27)</f>
        <v>22</v>
      </c>
      <c r="K27" s="32">
        <v>10</v>
      </c>
      <c r="L27" s="32">
        <v>12</v>
      </c>
      <c r="M27" s="32">
        <f t="shared" si="2"/>
        <v>16</v>
      </c>
      <c r="N27" s="32">
        <v>8</v>
      </c>
      <c r="O27" s="32">
        <v>8</v>
      </c>
      <c r="P27" s="32">
        <f t="shared" si="8"/>
        <v>171</v>
      </c>
      <c r="Q27" s="32">
        <v>105</v>
      </c>
      <c r="R27" s="32">
        <v>66</v>
      </c>
      <c r="S27" s="32">
        <v>42</v>
      </c>
      <c r="T27" s="32">
        <v>29</v>
      </c>
      <c r="U27" s="32">
        <v>13</v>
      </c>
      <c r="V27" s="32">
        <v>5554</v>
      </c>
      <c r="W27" s="32">
        <v>1914</v>
      </c>
    </row>
    <row r="28" spans="1:23" s="5" customFormat="1" ht="16.5" customHeight="1">
      <c r="A28" s="14"/>
      <c r="B28" s="14">
        <v>19</v>
      </c>
      <c r="C28" s="31">
        <v>937041</v>
      </c>
      <c r="D28" s="32">
        <f t="shared" si="6"/>
        <v>8094</v>
      </c>
      <c r="E28" s="32">
        <v>4119</v>
      </c>
      <c r="F28" s="32">
        <v>3975</v>
      </c>
      <c r="G28" s="32">
        <f t="shared" si="7"/>
        <v>6183</v>
      </c>
      <c r="H28" s="32">
        <v>3521</v>
      </c>
      <c r="I28" s="32">
        <v>2662</v>
      </c>
      <c r="J28" s="32">
        <f>SUM(K28:L28)</f>
        <v>19</v>
      </c>
      <c r="K28" s="32">
        <v>15</v>
      </c>
      <c r="L28" s="32">
        <v>4</v>
      </c>
      <c r="M28" s="32">
        <f t="shared" si="2"/>
        <v>10</v>
      </c>
      <c r="N28" s="32">
        <v>8</v>
      </c>
      <c r="O28" s="32">
        <v>2</v>
      </c>
      <c r="P28" s="32">
        <f t="shared" si="8"/>
        <v>199</v>
      </c>
      <c r="Q28" s="32">
        <v>115</v>
      </c>
      <c r="R28" s="32">
        <v>84</v>
      </c>
      <c r="S28" s="32">
        <v>41</v>
      </c>
      <c r="T28" s="32">
        <v>31</v>
      </c>
      <c r="U28" s="32">
        <v>10</v>
      </c>
      <c r="V28" s="32">
        <v>5466</v>
      </c>
      <c r="W28" s="32">
        <v>1915</v>
      </c>
    </row>
    <row r="29" spans="1:23" s="5" customFormat="1" ht="16.5" customHeight="1">
      <c r="A29" s="14"/>
      <c r="B29" s="14">
        <v>20</v>
      </c>
      <c r="C29" s="31">
        <v>947223</v>
      </c>
      <c r="D29" s="32">
        <f>SUM(E29:F29)</f>
        <v>8142</v>
      </c>
      <c r="E29" s="32">
        <v>4231</v>
      </c>
      <c r="F29" s="32">
        <v>3911</v>
      </c>
      <c r="G29" s="32">
        <f>SUM(H29:I29)</f>
        <v>6225</v>
      </c>
      <c r="H29" s="32">
        <v>3459</v>
      </c>
      <c r="I29" s="32">
        <v>2766</v>
      </c>
      <c r="J29" s="32">
        <f>SUM(K29:L29)</f>
        <v>18</v>
      </c>
      <c r="K29" s="32">
        <v>7</v>
      </c>
      <c r="L29" s="32">
        <v>11</v>
      </c>
      <c r="M29" s="32">
        <f t="shared" si="2"/>
        <v>7</v>
      </c>
      <c r="N29" s="32">
        <v>2</v>
      </c>
      <c r="O29" s="32">
        <v>5</v>
      </c>
      <c r="P29" s="32">
        <f t="shared" si="8"/>
        <v>198</v>
      </c>
      <c r="Q29" s="32">
        <v>116</v>
      </c>
      <c r="R29" s="32">
        <v>82</v>
      </c>
      <c r="S29" s="32">
        <v>33</v>
      </c>
      <c r="T29" s="32">
        <v>28</v>
      </c>
      <c r="U29" s="32">
        <v>5</v>
      </c>
      <c r="V29" s="32">
        <v>5627</v>
      </c>
      <c r="W29" s="32">
        <v>1929</v>
      </c>
    </row>
    <row r="30" spans="1:23" s="5" customFormat="1" ht="16.5" customHeight="1">
      <c r="A30" s="14"/>
      <c r="B30" s="14">
        <v>21</v>
      </c>
      <c r="C30" s="31">
        <v>955279</v>
      </c>
      <c r="D30" s="32">
        <v>7996</v>
      </c>
      <c r="E30" s="32">
        <v>4096</v>
      </c>
      <c r="F30" s="32">
        <v>3900</v>
      </c>
      <c r="G30" s="32">
        <v>6639</v>
      </c>
      <c r="H30" s="32">
        <v>3720</v>
      </c>
      <c r="I30" s="32">
        <v>2919</v>
      </c>
      <c r="J30" s="32">
        <f>SUM(K30:L30)</f>
        <v>20</v>
      </c>
      <c r="K30" s="32">
        <v>10</v>
      </c>
      <c r="L30" s="32">
        <v>10</v>
      </c>
      <c r="M30" s="32">
        <f t="shared" si="2"/>
        <v>6</v>
      </c>
      <c r="N30" s="32">
        <v>3</v>
      </c>
      <c r="O30" s="32">
        <v>3</v>
      </c>
      <c r="P30" s="32">
        <f t="shared" si="8"/>
        <v>187</v>
      </c>
      <c r="Q30" s="32">
        <v>106</v>
      </c>
      <c r="R30" s="32">
        <v>81</v>
      </c>
      <c r="S30" s="32">
        <v>38</v>
      </c>
      <c r="T30" s="32">
        <v>33</v>
      </c>
      <c r="U30" s="32">
        <v>5</v>
      </c>
      <c r="V30" s="32">
        <v>5466</v>
      </c>
      <c r="W30" s="32">
        <v>1971</v>
      </c>
    </row>
    <row r="31" spans="1:23" s="5" customFormat="1" ht="16.5" customHeight="1">
      <c r="A31" s="14"/>
      <c r="B31" s="14">
        <v>22</v>
      </c>
      <c r="C31" s="31">
        <v>946928</v>
      </c>
      <c r="D31" s="32">
        <f>SUM(E31,F31)</f>
        <v>8087</v>
      </c>
      <c r="E31" s="32">
        <v>4177</v>
      </c>
      <c r="F31" s="32">
        <v>3910</v>
      </c>
      <c r="G31" s="32">
        <f>SUM(H31,I31)</f>
        <v>7011</v>
      </c>
      <c r="H31" s="32">
        <v>3960</v>
      </c>
      <c r="I31" s="32">
        <v>3051</v>
      </c>
      <c r="J31" s="32">
        <f>SUM(L31,K31)</f>
        <v>22</v>
      </c>
      <c r="K31" s="32">
        <v>16</v>
      </c>
      <c r="L31" s="32">
        <v>6</v>
      </c>
      <c r="M31" s="32">
        <f>SUM(N31,O31)</f>
        <v>15</v>
      </c>
      <c r="N31" s="32">
        <v>10</v>
      </c>
      <c r="O31" s="32">
        <v>5</v>
      </c>
      <c r="P31" s="32">
        <f t="shared" si="8"/>
        <v>192</v>
      </c>
      <c r="Q31" s="32">
        <v>110</v>
      </c>
      <c r="R31" s="32">
        <v>82</v>
      </c>
      <c r="S31" s="32">
        <f>SUM(T31,U31)</f>
        <v>40</v>
      </c>
      <c r="T31" s="32">
        <v>26</v>
      </c>
      <c r="U31" s="32">
        <v>14</v>
      </c>
      <c r="V31" s="32">
        <v>5459</v>
      </c>
      <c r="W31" s="32">
        <v>2007</v>
      </c>
    </row>
    <row r="32" spans="1:23" s="5" customFormat="1" ht="16.5" customHeight="1">
      <c r="A32" s="14"/>
      <c r="B32" s="14">
        <v>23</v>
      </c>
      <c r="C32" s="31">
        <v>963120</v>
      </c>
      <c r="D32" s="32">
        <f>SUM(E32,F32)</f>
        <v>7808</v>
      </c>
      <c r="E32" s="32">
        <v>3955</v>
      </c>
      <c r="F32" s="32">
        <v>3853</v>
      </c>
      <c r="G32" s="32">
        <f>SUM(H32,I32)</f>
        <v>7246</v>
      </c>
      <c r="H32" s="32">
        <v>3960</v>
      </c>
      <c r="I32" s="32">
        <v>3286</v>
      </c>
      <c r="J32" s="32">
        <f>SUM(L32,K32)</f>
        <v>21</v>
      </c>
      <c r="K32" s="32">
        <v>8</v>
      </c>
      <c r="L32" s="32">
        <v>13</v>
      </c>
      <c r="M32" s="32">
        <f>SUM(N32,O32)</f>
        <v>13</v>
      </c>
      <c r="N32" s="32">
        <v>6</v>
      </c>
      <c r="O32" s="32">
        <v>7</v>
      </c>
      <c r="P32" s="32">
        <f>SUM(Q32:R32)</f>
        <v>159</v>
      </c>
      <c r="Q32" s="32">
        <v>97</v>
      </c>
      <c r="R32" s="32">
        <v>62</v>
      </c>
      <c r="S32" s="32">
        <f>SUM(T32,U32)</f>
        <v>36</v>
      </c>
      <c r="T32" s="32">
        <v>26</v>
      </c>
      <c r="U32" s="32">
        <v>10</v>
      </c>
      <c r="V32" s="32">
        <v>4981</v>
      </c>
      <c r="W32" s="32">
        <v>1832</v>
      </c>
    </row>
    <row r="33" spans="1:23" s="5" customFormat="1" ht="17.25" customHeight="1">
      <c r="A33" s="14"/>
      <c r="B33" s="14">
        <v>24</v>
      </c>
      <c r="C33" s="31">
        <v>963557</v>
      </c>
      <c r="D33" s="32">
        <f>SUM(E33,F33)</f>
        <v>7707</v>
      </c>
      <c r="E33" s="32">
        <v>3919</v>
      </c>
      <c r="F33" s="32">
        <v>3788</v>
      </c>
      <c r="G33" s="32">
        <f>SUM(H33,I33)</f>
        <v>7403</v>
      </c>
      <c r="H33" s="32">
        <v>4165</v>
      </c>
      <c r="I33" s="32">
        <v>3238</v>
      </c>
      <c r="J33" s="32">
        <f>SUM(L33,K33)</f>
        <v>24</v>
      </c>
      <c r="K33" s="32">
        <v>11</v>
      </c>
      <c r="L33" s="32">
        <v>13</v>
      </c>
      <c r="M33" s="32">
        <f>SUM(N33,O33)</f>
        <v>13</v>
      </c>
      <c r="N33" s="32">
        <v>5</v>
      </c>
      <c r="O33" s="32">
        <v>8</v>
      </c>
      <c r="P33" s="32">
        <f>SUM(Q33:R33)</f>
        <v>192</v>
      </c>
      <c r="Q33" s="32">
        <v>109</v>
      </c>
      <c r="R33" s="32">
        <v>83</v>
      </c>
      <c r="S33" s="32">
        <f>SUM(T33,U33)</f>
        <v>35</v>
      </c>
      <c r="T33" s="32">
        <v>24</v>
      </c>
      <c r="U33" s="32">
        <v>11</v>
      </c>
      <c r="V33" s="32">
        <v>4949</v>
      </c>
      <c r="W33" s="32">
        <v>1776</v>
      </c>
    </row>
    <row r="34" spans="1:23" s="5" customFormat="1" ht="17.25" customHeight="1">
      <c r="A34" s="14"/>
      <c r="B34" s="14">
        <v>25</v>
      </c>
      <c r="C34" s="31">
        <v>964055</v>
      </c>
      <c r="D34" s="32">
        <f>SUM(E34,F34)</f>
        <v>7572</v>
      </c>
      <c r="E34" s="32">
        <v>3971</v>
      </c>
      <c r="F34" s="32">
        <v>3601</v>
      </c>
      <c r="G34" s="32">
        <f>SUM(H34,I34)</f>
        <v>7694</v>
      </c>
      <c r="H34" s="32">
        <v>4314</v>
      </c>
      <c r="I34" s="32">
        <v>3380</v>
      </c>
      <c r="J34" s="32">
        <f>SUM(L34,K34)</f>
        <v>17</v>
      </c>
      <c r="K34" s="32">
        <v>10</v>
      </c>
      <c r="L34" s="32">
        <v>7</v>
      </c>
      <c r="M34" s="32">
        <f>SUM(N34,O34)</f>
        <v>9</v>
      </c>
      <c r="N34" s="32">
        <v>5</v>
      </c>
      <c r="O34" s="32">
        <v>4</v>
      </c>
      <c r="P34" s="32">
        <f>SUM(Q34:R34)</f>
        <v>179</v>
      </c>
      <c r="Q34" s="32">
        <v>108</v>
      </c>
      <c r="R34" s="32">
        <v>71</v>
      </c>
      <c r="S34" s="32">
        <f>SUM(T34,U34)</f>
        <v>37</v>
      </c>
      <c r="T34" s="32">
        <v>31</v>
      </c>
      <c r="U34" s="32">
        <v>6</v>
      </c>
      <c r="V34" s="32">
        <v>4749</v>
      </c>
      <c r="W34" s="32">
        <v>1775</v>
      </c>
    </row>
    <row r="35" spans="1:23" s="5" customFormat="1" ht="17.25" customHeight="1">
      <c r="A35" s="14"/>
      <c r="B35" s="14">
        <v>26</v>
      </c>
      <c r="C35" s="31">
        <v>965679</v>
      </c>
      <c r="D35" s="32">
        <v>7273</v>
      </c>
      <c r="E35" s="32">
        <v>3777</v>
      </c>
      <c r="F35" s="32">
        <v>3496</v>
      </c>
      <c r="G35" s="32">
        <v>7799</v>
      </c>
      <c r="H35" s="32">
        <v>4172</v>
      </c>
      <c r="I35" s="32">
        <v>3627</v>
      </c>
      <c r="J35" s="32">
        <v>13</v>
      </c>
      <c r="K35" s="32">
        <v>2</v>
      </c>
      <c r="L35" s="32">
        <v>11</v>
      </c>
      <c r="M35" s="32">
        <v>10</v>
      </c>
      <c r="N35" s="32">
        <v>1</v>
      </c>
      <c r="O35" s="32">
        <v>9</v>
      </c>
      <c r="P35" s="32">
        <v>181</v>
      </c>
      <c r="Q35" s="32">
        <v>108</v>
      </c>
      <c r="R35" s="32">
        <v>73</v>
      </c>
      <c r="S35" s="32">
        <v>31</v>
      </c>
      <c r="T35" s="32">
        <v>25</v>
      </c>
      <c r="U35" s="32">
        <v>6</v>
      </c>
      <c r="V35" s="32">
        <v>4699</v>
      </c>
      <c r="W35" s="32">
        <v>1701</v>
      </c>
    </row>
    <row r="36" spans="1:23" s="5" customFormat="1" ht="17.25" customHeight="1">
      <c r="A36" s="14"/>
      <c r="B36" s="14">
        <v>27</v>
      </c>
      <c r="C36" s="31">
        <v>955170</v>
      </c>
      <c r="D36" s="32">
        <f>SUM(E36,F36)</f>
        <v>7274</v>
      </c>
      <c r="E36" s="32">
        <v>3635</v>
      </c>
      <c r="F36" s="32">
        <v>3639</v>
      </c>
      <c r="G36" s="32">
        <f>SUM(H36,I36)</f>
        <v>8003</v>
      </c>
      <c r="H36" s="32">
        <v>4355</v>
      </c>
      <c r="I36" s="32">
        <v>3648</v>
      </c>
      <c r="J36" s="32">
        <f>SUM(L36,K36)</f>
        <v>19</v>
      </c>
      <c r="K36" s="32">
        <v>8</v>
      </c>
      <c r="L36" s="32">
        <v>11</v>
      </c>
      <c r="M36" s="32">
        <f>SUM(N36,O36)</f>
        <v>10</v>
      </c>
      <c r="N36" s="32">
        <v>6</v>
      </c>
      <c r="O36" s="32">
        <v>4</v>
      </c>
      <c r="P36" s="32">
        <f>SUM(Q36:R36)</f>
        <v>188</v>
      </c>
      <c r="Q36" s="32">
        <v>121</v>
      </c>
      <c r="R36" s="32">
        <v>67</v>
      </c>
      <c r="S36" s="32">
        <f>SUM(T36,U36)</f>
        <v>34</v>
      </c>
      <c r="T36" s="32">
        <v>26</v>
      </c>
      <c r="U36" s="32">
        <v>8</v>
      </c>
      <c r="V36" s="32">
        <v>4614</v>
      </c>
      <c r="W36" s="32">
        <v>1711</v>
      </c>
    </row>
    <row r="37" spans="1:23" s="5" customFormat="1" ht="17.25" customHeight="1">
      <c r="A37" s="14"/>
      <c r="B37" s="14">
        <v>28</v>
      </c>
      <c r="C37" s="31">
        <v>973549</v>
      </c>
      <c r="D37" s="32">
        <f>SUM(E37,F37)</f>
        <v>6927</v>
      </c>
      <c r="E37" s="32">
        <v>3609</v>
      </c>
      <c r="F37" s="32">
        <v>3318</v>
      </c>
      <c r="G37" s="32">
        <f>SUM(H37,I37)</f>
        <v>8112</v>
      </c>
      <c r="H37" s="32">
        <v>4607</v>
      </c>
      <c r="I37" s="32">
        <v>3505</v>
      </c>
      <c r="J37" s="32">
        <f>SUM(L37,K37)</f>
        <v>15</v>
      </c>
      <c r="K37" s="32">
        <v>5</v>
      </c>
      <c r="L37" s="32">
        <v>10</v>
      </c>
      <c r="M37" s="32">
        <v>8</v>
      </c>
      <c r="N37" s="32">
        <v>2</v>
      </c>
      <c r="O37" s="32">
        <v>6</v>
      </c>
      <c r="P37" s="32">
        <f>SUM(Q37:R37)</f>
        <v>158</v>
      </c>
      <c r="Q37" s="32">
        <v>84</v>
      </c>
      <c r="R37" s="32">
        <v>74</v>
      </c>
      <c r="S37" s="32">
        <f>SUM(T37,U37)</f>
        <v>23</v>
      </c>
      <c r="T37" s="32">
        <v>17</v>
      </c>
      <c r="U37" s="32">
        <v>6</v>
      </c>
      <c r="V37" s="32">
        <v>4661</v>
      </c>
      <c r="W37" s="32">
        <v>1629</v>
      </c>
    </row>
    <row r="38" spans="1:23" s="5" customFormat="1" ht="17.25" customHeight="1">
      <c r="A38" s="14"/>
      <c r="B38" s="14">
        <v>29</v>
      </c>
      <c r="C38" s="31">
        <v>975140</v>
      </c>
      <c r="D38" s="32">
        <v>6654</v>
      </c>
      <c r="E38" s="32">
        <v>3396</v>
      </c>
      <c r="F38" s="32">
        <v>3258</v>
      </c>
      <c r="G38" s="32">
        <v>8642</v>
      </c>
      <c r="H38" s="32">
        <v>4785</v>
      </c>
      <c r="I38" s="32">
        <v>3857</v>
      </c>
      <c r="J38" s="32">
        <v>12</v>
      </c>
      <c r="K38" s="32">
        <v>7</v>
      </c>
      <c r="L38" s="32">
        <v>5</v>
      </c>
      <c r="M38" s="32">
        <v>5</v>
      </c>
      <c r="N38" s="32">
        <v>2</v>
      </c>
      <c r="O38" s="32">
        <v>3</v>
      </c>
      <c r="P38" s="32">
        <v>151</v>
      </c>
      <c r="Q38" s="32">
        <v>86</v>
      </c>
      <c r="R38" s="32">
        <v>65</v>
      </c>
      <c r="S38" s="32">
        <v>27</v>
      </c>
      <c r="T38" s="32">
        <v>23</v>
      </c>
      <c r="U38" s="32">
        <v>4</v>
      </c>
      <c r="V38" s="32">
        <v>4222</v>
      </c>
      <c r="W38" s="32">
        <v>1564</v>
      </c>
    </row>
    <row r="39" spans="1:23" ht="7.5" customHeight="1">
      <c r="A39" s="17"/>
      <c r="B39" s="17"/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7.5" customHeight="1">
      <c r="A40" s="18"/>
      <c r="B40" s="18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</row>
    <row r="41" spans="1:23" ht="15" customHeight="1">
      <c r="A41" s="18"/>
      <c r="B41" s="18"/>
      <c r="C41" s="3"/>
    </row>
    <row r="42" spans="1:23" s="49" customFormat="1">
      <c r="A42" s="2" t="s">
        <v>3</v>
      </c>
      <c r="C42" s="3" t="s">
        <v>109</v>
      </c>
    </row>
    <row r="43" spans="1:23" s="49" customFormat="1">
      <c r="A43" s="2"/>
      <c r="C43" s="3" t="s">
        <v>98</v>
      </c>
    </row>
    <row r="44" spans="1:23">
      <c r="A44" s="18"/>
      <c r="C44" s="3" t="s">
        <v>0</v>
      </c>
    </row>
    <row r="45" spans="1:23">
      <c r="A45" s="18"/>
      <c r="B45" s="18"/>
    </row>
  </sheetData>
  <mergeCells count="8">
    <mergeCell ref="P5:R6"/>
    <mergeCell ref="S5:U6"/>
    <mergeCell ref="V5:V7"/>
    <mergeCell ref="W5:W7"/>
    <mergeCell ref="D5:F6"/>
    <mergeCell ref="G5:I6"/>
    <mergeCell ref="J5:L6"/>
    <mergeCell ref="M5:O6"/>
  </mergeCells>
  <phoneticPr fontId="2"/>
  <pageMargins left="0.78740157480314965" right="0.55118110236220474" top="0.98425196850393704" bottom="0.98425196850393704" header="0.47244094488188981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zoomScaleNormal="100" workbookViewId="0">
      <pane ySplit="4" topLeftCell="A5" activePane="bottomLeft" state="frozen"/>
      <selection activeCell="U14" sqref="U14"/>
      <selection pane="bottomLeft"/>
    </sheetView>
  </sheetViews>
  <sheetFormatPr defaultRowHeight="13.5"/>
  <cols>
    <col min="1" max="1" width="3.25" style="1" customWidth="1"/>
    <col min="2" max="2" width="2.125" style="1" customWidth="1"/>
    <col min="3" max="12" width="6.25" style="1" customWidth="1"/>
    <col min="13" max="13" width="6.625" style="1" customWidth="1"/>
    <col min="14" max="15" width="6.25" style="1" customWidth="1"/>
    <col min="16" max="16" width="3.625" style="1" customWidth="1"/>
    <col min="17" max="16384" width="9" style="1"/>
  </cols>
  <sheetData>
    <row r="1" spans="1:15" s="5" customFormat="1" ht="13.5" customHeight="1">
      <c r="A1" s="5" t="s">
        <v>113</v>
      </c>
    </row>
    <row r="2" spans="1:15" s="5" customFormat="1" ht="13.5" customHeight="1">
      <c r="A2" s="5" t="s">
        <v>59</v>
      </c>
      <c r="C2" s="19"/>
      <c r="O2" s="7" t="s">
        <v>91</v>
      </c>
    </row>
    <row r="3" spans="1:15" s="21" customFormat="1" ht="37.5" customHeight="1">
      <c r="A3" s="8"/>
      <c r="B3" s="8"/>
      <c r="C3" s="44" t="s">
        <v>44</v>
      </c>
      <c r="D3" s="10" t="s">
        <v>45</v>
      </c>
      <c r="E3" s="12" t="s">
        <v>65</v>
      </c>
      <c r="F3" s="12" t="s">
        <v>66</v>
      </c>
      <c r="G3" s="184" t="s">
        <v>67</v>
      </c>
      <c r="H3" s="185"/>
      <c r="I3" s="186"/>
      <c r="J3" s="12" t="s">
        <v>102</v>
      </c>
      <c r="K3" s="10" t="s">
        <v>46</v>
      </c>
      <c r="L3" s="10" t="s">
        <v>47</v>
      </c>
      <c r="M3" s="181" t="s">
        <v>68</v>
      </c>
      <c r="N3" s="130" t="s">
        <v>71</v>
      </c>
      <c r="O3" s="142"/>
    </row>
    <row r="4" spans="1:15" s="48" customFormat="1" ht="33.75" customHeight="1">
      <c r="A4" s="13"/>
      <c r="B4" s="13"/>
      <c r="C4" s="45" t="s">
        <v>48</v>
      </c>
      <c r="D4" s="46" t="s">
        <v>48</v>
      </c>
      <c r="E4" s="46" t="s">
        <v>49</v>
      </c>
      <c r="F4" s="46" t="s">
        <v>49</v>
      </c>
      <c r="G4" s="93" t="s">
        <v>50</v>
      </c>
      <c r="H4" s="93" t="s">
        <v>51</v>
      </c>
      <c r="I4" s="93" t="s">
        <v>52</v>
      </c>
      <c r="J4" s="94" t="s">
        <v>82</v>
      </c>
      <c r="K4" s="46" t="s">
        <v>48</v>
      </c>
      <c r="L4" s="46" t="s">
        <v>48</v>
      </c>
      <c r="M4" s="187"/>
      <c r="N4" s="93" t="s">
        <v>69</v>
      </c>
      <c r="O4" s="93" t="s">
        <v>70</v>
      </c>
    </row>
    <row r="5" spans="1:15" ht="6.75" customHeight="1">
      <c r="A5" s="9"/>
      <c r="B5" s="9"/>
      <c r="C5" s="20"/>
      <c r="D5" s="4"/>
      <c r="E5" s="4"/>
      <c r="F5" s="4"/>
      <c r="J5" s="4"/>
      <c r="K5" s="4"/>
    </row>
    <row r="6" spans="1:15" ht="0.75" customHeight="1">
      <c r="A6" s="14"/>
      <c r="B6" s="14"/>
      <c r="C6" s="20"/>
      <c r="D6" s="4"/>
      <c r="E6" s="4"/>
      <c r="F6" s="4"/>
      <c r="J6" s="4"/>
      <c r="K6" s="4"/>
    </row>
    <row r="7" spans="1:15" ht="16.5" customHeight="1">
      <c r="A7" s="14" t="s">
        <v>84</v>
      </c>
      <c r="B7" s="14">
        <v>63</v>
      </c>
      <c r="C7" s="42">
        <f>'表１－２（実数）'!D9/'表１－２（実数）'!C9*1000</f>
        <v>10.432536265483209</v>
      </c>
      <c r="D7" s="40">
        <f>'表１－２（実数）'!G9/'表１－２（実数）'!C9*1000</f>
        <v>4.0478976691469235</v>
      </c>
      <c r="E7" s="40">
        <f>'表１－２（実数）'!J9/'表１－２（実数）'!D9*1000</f>
        <v>2.5867136978248086</v>
      </c>
      <c r="F7" s="40">
        <f>'表１－２（実数）'!M9/'表１－２（実数）'!D9*1000</f>
        <v>1.1757789535567313</v>
      </c>
      <c r="G7" s="40">
        <f>SUM(H7:I7)</f>
        <v>38.331071913161466</v>
      </c>
      <c r="H7" s="40">
        <f>'表１－２（実数）'!Q9/('表１－２（実数）'!D9+'表１－２（実数）'!P9)*1000</f>
        <v>23.971053821800091</v>
      </c>
      <c r="I7" s="40">
        <f>'表１－２（実数）'!R9/('表１－２（実数）'!D9+'表１－２（実数）'!P9)*1000</f>
        <v>14.360018091361376</v>
      </c>
      <c r="J7" s="40">
        <f>'表１－２（実数）'!S9/'表１－２（実数）'!D9*1000</f>
        <v>4.9382716049382713</v>
      </c>
      <c r="K7" s="40">
        <f>'表１－２（実数）'!V9/'表１－２（実数）'!C9*1000</f>
        <v>5.6547903802325203</v>
      </c>
      <c r="L7" s="43">
        <f>'表１－２（実数）'!W9/'表１－２（実数）'!C9*1000</f>
        <v>1.4081777346002025</v>
      </c>
      <c r="M7" s="23" t="s">
        <v>75</v>
      </c>
      <c r="N7" s="51" t="s">
        <v>75</v>
      </c>
      <c r="O7" s="51" t="s">
        <v>75</v>
      </c>
    </row>
    <row r="8" spans="1:15" ht="16.5" customHeight="1">
      <c r="A8" s="14" t="s">
        <v>61</v>
      </c>
      <c r="B8" s="14">
        <v>1</v>
      </c>
      <c r="C8" s="42">
        <f>'表１－２（実数）'!D10/'表１－２（実数）'!C10*1000</f>
        <v>9.7554274822244569</v>
      </c>
      <c r="D8" s="40">
        <f>'表１－２（実数）'!G10/'表１－２（実数）'!C10*1000</f>
        <v>4.1623157257491012</v>
      </c>
      <c r="E8" s="40">
        <f>'表１－２（実数）'!J10/'表１－２（実数）'!D10*1000</f>
        <v>3.3644859813084111</v>
      </c>
      <c r="F8" s="40">
        <f>'表１－２（実数）'!M10/'表１－２（実数）'!D10*1000</f>
        <v>1.8691588785046729</v>
      </c>
      <c r="G8" s="40">
        <f>SUM(H8:I8)</f>
        <v>36.267563348144591</v>
      </c>
      <c r="H8" s="40">
        <f>'表１－２（実数）'!Q10/('表１－２（実数）'!D10+'表１－２（実数）'!P10)*1000</f>
        <v>22.817341179296267</v>
      </c>
      <c r="I8" s="40">
        <f>'表１－２（実数）'!R10/('表１－２（実数）'!D10+'表１－２（実数）'!P10)*1000</f>
        <v>13.450222168848326</v>
      </c>
      <c r="J8" s="40">
        <f>'表１－２（実数）'!S10/'表１－２（実数）'!D10*1000</f>
        <v>5.2336448598130847</v>
      </c>
      <c r="K8" s="40">
        <f>'表１－２（実数）'!V10/'表１－２（実数）'!C10*1000</f>
        <v>5.7572217515034296</v>
      </c>
      <c r="L8" s="43">
        <f>'表１－２（実数）'!W10/'表１－２（実数）'!C10*1000</f>
        <v>1.4307960307262535</v>
      </c>
      <c r="M8" s="23" t="s">
        <v>75</v>
      </c>
      <c r="N8" s="51" t="s">
        <v>75</v>
      </c>
      <c r="O8" s="51" t="s">
        <v>75</v>
      </c>
    </row>
    <row r="9" spans="1:15" ht="16.5" customHeight="1">
      <c r="A9" s="14"/>
      <c r="B9" s="14">
        <v>2</v>
      </c>
      <c r="C9" s="42">
        <f>'表１－２（実数）'!D11/'表１－２（実数）'!C11*1000</f>
        <v>9.5490503736980639</v>
      </c>
      <c r="D9" s="40">
        <f>'表１－２（実数）'!G11/'表１－２（実数）'!C11*1000</f>
        <v>4.164740231609068</v>
      </c>
      <c r="E9" s="40">
        <f>'表１－２（実数）'!J11/'表１－２（実数）'!D11*1000</f>
        <v>2.9228618630067351</v>
      </c>
      <c r="F9" s="40">
        <f>'表１－２（実数）'!M11/'表１－２（実数）'!D11*1000</f>
        <v>1.016647604524082</v>
      </c>
      <c r="G9" s="40">
        <f>SUM(H9:I9)</f>
        <v>35.188818048062778</v>
      </c>
      <c r="H9" s="40">
        <f>'表１－２（実数）'!Q11/('表１－２（実数）'!D11+'表１－２（実数）'!P11)*1000</f>
        <v>21.211378126532615</v>
      </c>
      <c r="I9" s="40">
        <f>'表１－２（実数）'!R11/('表１－２（実数）'!D11+'表１－２（実数）'!P11)*1000</f>
        <v>13.977439921530163</v>
      </c>
      <c r="J9" s="40">
        <f>'表１－２（実数）'!S11/'表１－２（実数）'!D11*1000</f>
        <v>4.4478332697928584</v>
      </c>
      <c r="K9" s="40">
        <f>'表１－２（実数）'!V11/'表１－２（実数）'!C11*1000</f>
        <v>6.1366816291512407</v>
      </c>
      <c r="L9" s="43">
        <f>'表１－２（実数）'!W11/'表１－２（実数）'!C11*1000</f>
        <v>1.412516791839439</v>
      </c>
      <c r="M9" s="23" t="s">
        <v>75</v>
      </c>
      <c r="N9" s="51" t="s">
        <v>75</v>
      </c>
      <c r="O9" s="51" t="s">
        <v>75</v>
      </c>
    </row>
    <row r="10" spans="1:15" ht="16.5" customHeight="1">
      <c r="A10" s="14"/>
      <c r="B10" s="14">
        <v>3</v>
      </c>
      <c r="C10" s="42">
        <f>'表１－２（実数）'!D12/'表１－２（実数）'!C12*1000</f>
        <v>9.3643841853944352</v>
      </c>
      <c r="D10" s="40">
        <f>'表１－２（実数）'!G12/'表１－２（実数）'!C12*1000</f>
        <v>4.2909609427891846</v>
      </c>
      <c r="E10" s="40">
        <f>'表１－２（実数）'!J12/'表１－２（実数）'!D12*1000</f>
        <v>3.8387715930902111</v>
      </c>
      <c r="F10" s="40">
        <f>'表１－２（実数）'!M12/'表１－２（実数）'!D12*1000</f>
        <v>1.9193857965451055</v>
      </c>
      <c r="G10" s="40">
        <f t="shared" ref="G10:G23" si="0">SUM(H10:I10)</f>
        <v>37.205864235555012</v>
      </c>
      <c r="H10" s="40">
        <f>'表１－２（実数）'!Q12/('表１－２（実数）'!D12+'表１－２（実数）'!P12)*1000</f>
        <v>21.436491314525071</v>
      </c>
      <c r="I10" s="40">
        <f>'表１－２（実数）'!R12/('表１－２（実数）'!D12+'表１－２（実数）'!P12)*1000</f>
        <v>15.769372921029937</v>
      </c>
      <c r="J10" s="40">
        <f>'表１－２（実数）'!S12/'表１－２（実数）'!D12*1000</f>
        <v>6.0140754958413307</v>
      </c>
      <c r="K10" s="40">
        <f>'表１－２（実数）'!V12/'表１－２（実数）'!C12*1000</f>
        <v>6.2836635531936569</v>
      </c>
      <c r="L10" s="43">
        <f>'表１－２（実数）'!W12/'表１－２（実数）'!C12*1000</f>
        <v>1.5577350532325998</v>
      </c>
      <c r="M10" s="23" t="s">
        <v>75</v>
      </c>
      <c r="N10" s="51" t="s">
        <v>75</v>
      </c>
      <c r="O10" s="51" t="s">
        <v>75</v>
      </c>
    </row>
    <row r="11" spans="1:15" ht="16.5" customHeight="1">
      <c r="A11" s="14"/>
      <c r="B11" s="14">
        <v>4</v>
      </c>
      <c r="C11" s="42">
        <f>'表１－２（実数）'!D13/'表１－２（実数）'!C13*1000</f>
        <v>9.3964466679494567</v>
      </c>
      <c r="D11" s="40">
        <f>'表１－２（実数）'!G13/'表１－２（実数）'!C13*1000</f>
        <v>4.7332625422549093</v>
      </c>
      <c r="E11" s="40">
        <f>'表１－２（実数）'!J13/'表１－２（実数）'!D13*1000</f>
        <v>4.5506257110352673</v>
      </c>
      <c r="F11" s="40">
        <f>'表１－２（実数）'!M13/'表１－２（実数）'!D13*1000</f>
        <v>2.2753128555176336</v>
      </c>
      <c r="G11" s="40">
        <f t="shared" si="0"/>
        <v>30.039234919077977</v>
      </c>
      <c r="H11" s="40">
        <f>'表１－２（実数）'!Q13/('表１－２（実数）'!D13+'表１－２（実数）'!P13)*1000</f>
        <v>17.287886218734673</v>
      </c>
      <c r="I11" s="40">
        <f>'表１－２（実数）'!R13/('表１－２（実数）'!D13+'表１－２（実数）'!P13)*1000</f>
        <v>12.751348700343305</v>
      </c>
      <c r="J11" s="40">
        <f>'表１－２（実数）'!S13/'表１－２（実数）'!D13*1000</f>
        <v>4.6770319807862473</v>
      </c>
      <c r="K11" s="40">
        <f>'表１－２（実数）'!V13/'表１－２（実数）'!C13*1000</f>
        <v>6.4258344676534653</v>
      </c>
      <c r="L11" s="43">
        <f>'表１－２（実数）'!W13/'表１－２（実数）'!C13*1000</f>
        <v>1.5631050202277192</v>
      </c>
      <c r="M11" s="23" t="s">
        <v>75</v>
      </c>
      <c r="N11" s="51" t="s">
        <v>75</v>
      </c>
      <c r="O11" s="51" t="s">
        <v>75</v>
      </c>
    </row>
    <row r="12" spans="1:15" ht="16.5" customHeight="1">
      <c r="A12" s="14"/>
      <c r="B12" s="14">
        <v>5</v>
      </c>
      <c r="C12" s="42">
        <f>'表１－２（実数）'!D14/'表１－２（実数）'!C14*1000</f>
        <v>9.2825208580453804</v>
      </c>
      <c r="D12" s="40">
        <f>'表１－２（実数）'!G14/'表１－２（実数）'!C14*1000</f>
        <v>4.7270790742401818</v>
      </c>
      <c r="E12" s="40">
        <f>'表１－２（実数）'!J14/'表１－２（実数）'!D14*1000</f>
        <v>3.7993920972644379</v>
      </c>
      <c r="F12" s="40">
        <f>'表１－２（実数）'!M14/'表１－２（実数）'!D14*1000</f>
        <v>2.5329280648429586</v>
      </c>
      <c r="G12" s="40">
        <f t="shared" si="0"/>
        <v>29.737036126812484</v>
      </c>
      <c r="H12" s="40">
        <f>'表１－２（実数）'!Q14/('表１－２（実数）'!D14+'表１－２（実数）'!P14)*1000</f>
        <v>16.588842467436717</v>
      </c>
      <c r="I12" s="40">
        <f>'表１－２（実数）'!R14/('表１－２（実数）'!D14+'表１－２（実数）'!P14)*1000</f>
        <v>13.148193659375769</v>
      </c>
      <c r="J12" s="40">
        <f>'表１－２（実数）'!S14/'表１－２（実数）'!D14*1000</f>
        <v>5.0658561296859173</v>
      </c>
      <c r="K12" s="40">
        <f>'表１－２（実数）'!V14/'表１－２（実数）'!C14*1000</f>
        <v>6.670342369370502</v>
      </c>
      <c r="L12" s="43">
        <f>'表１－２（実数）'!W14/'表１－２（実数）'!C14*1000</f>
        <v>1.6258518676135714</v>
      </c>
      <c r="M12" s="23" t="s">
        <v>75</v>
      </c>
      <c r="N12" s="51">
        <v>28.7</v>
      </c>
      <c r="O12" s="51">
        <v>26.4</v>
      </c>
    </row>
    <row r="13" spans="1:15" ht="16.5" customHeight="1">
      <c r="A13" s="14"/>
      <c r="B13" s="14">
        <v>6</v>
      </c>
      <c r="C13" s="42">
        <f>'表１－２（実数）'!D15/'表１－２（実数）'!C15*1000</f>
        <v>9.9138844742596213</v>
      </c>
      <c r="D13" s="40">
        <f>'表１－２（実数）'!G15/'表１－２（実数）'!C15*1000</f>
        <v>4.7642861241923375</v>
      </c>
      <c r="E13" s="40">
        <f>'表１－２（実数）'!J15/'表１－２（実数）'!D15*1000</f>
        <v>2.5989367985823981</v>
      </c>
      <c r="F13" s="40">
        <f>'表１－２（実数）'!M15/'表１－２（実数）'!D15*1000</f>
        <v>1.2994683992911991</v>
      </c>
      <c r="G13" s="40">
        <f t="shared" si="0"/>
        <v>29.131781167565087</v>
      </c>
      <c r="H13" s="40">
        <f>'表１－２（実数）'!Q15/('表１－２（実数）'!D15+'表１－２（実数）'!P15)*1000</f>
        <v>16.171579309553845</v>
      </c>
      <c r="I13" s="40">
        <f>'表１－２（実数）'!R15/('表１－２（実数）'!D15+'表１－２（実数）'!P15)*1000</f>
        <v>12.96020185801124</v>
      </c>
      <c r="J13" s="40">
        <f>'表１－２（実数）'!S15/'表１－２（実数）'!D15*1000</f>
        <v>4.2528056704075601</v>
      </c>
      <c r="K13" s="40">
        <f>'表１－２（実数）'!V15/'表１－２（実数）'!C15*1000</f>
        <v>6.9391335510913468</v>
      </c>
      <c r="L13" s="43">
        <f>'表１－２（実数）'!W15/'表１－２（実数）'!C15*1000</f>
        <v>1.6934999350005213</v>
      </c>
      <c r="M13" s="23">
        <v>1.38</v>
      </c>
      <c r="N13" s="51">
        <v>28.6</v>
      </c>
      <c r="O13" s="51">
        <v>26.4</v>
      </c>
    </row>
    <row r="14" spans="1:15" ht="16.5" customHeight="1">
      <c r="A14" s="14"/>
      <c r="B14" s="14">
        <v>7</v>
      </c>
      <c r="C14" s="42">
        <f>'表１－２（実数）'!D16/'表１－２（実数）'!C16*1000</f>
        <v>9.5086322007747501</v>
      </c>
      <c r="D14" s="40">
        <f>'表１－２（実数）'!G16/'表１－２（実数）'!C16*1000</f>
        <v>5.1665809501790605</v>
      </c>
      <c r="E14" s="40">
        <f>'表１－２（実数）'!J16/'表１－２（実数）'!D16*1000</f>
        <v>4.2178389777943188</v>
      </c>
      <c r="F14" s="40">
        <f>'表１－２（実数）'!M16/'表１－２（実数）'!D16*1000</f>
        <v>2.232973576479345</v>
      </c>
      <c r="G14" s="40">
        <f t="shared" si="0"/>
        <v>24.918350066529577</v>
      </c>
      <c r="H14" s="40">
        <f>'表１－２（実数）'!Q16/('表１－２（実数）'!D16+'表１－２（実数）'!P16)*1000</f>
        <v>15.72517237208177</v>
      </c>
      <c r="I14" s="40">
        <f>'表１－２（実数）'!R16/('表１－２（実数）'!D16+'表１－２（実数）'!P16)*1000</f>
        <v>9.1931776944478045</v>
      </c>
      <c r="J14" s="40">
        <f>'表１－２（実数）'!S16/('表１－２（実数）'!D16+'表１－２（実数）'!T16)*1000</f>
        <v>6.7884472969637129</v>
      </c>
      <c r="K14" s="40">
        <f>'表１－２（実数）'!V16/'表１－２（実数）'!C16*1000</f>
        <v>7.0952019213075452</v>
      </c>
      <c r="L14" s="43">
        <f>'表１－２（実数）'!W16/'表１－２（実数）'!C16*1000</f>
        <v>1.7422465898206558</v>
      </c>
      <c r="M14" s="23">
        <v>1.29</v>
      </c>
      <c r="N14" s="51">
        <v>28.7</v>
      </c>
      <c r="O14" s="51">
        <v>26.6</v>
      </c>
    </row>
    <row r="15" spans="1:15" ht="16.5" customHeight="1">
      <c r="A15" s="14"/>
      <c r="B15" s="14">
        <v>8</v>
      </c>
      <c r="C15" s="42">
        <f>'表１－２（実数）'!D17/'表１－２（実数）'!C17*1000</f>
        <v>9.8264147431124353</v>
      </c>
      <c r="D15" s="40">
        <f>'表１－２（実数）'!G17/'表１－２（実数）'!C17*1000</f>
        <v>4.9725428145941928</v>
      </c>
      <c r="E15" s="40">
        <f>'表１－２（実数）'!J17/'表１－２（実数）'!D17*1000</f>
        <v>3.1967795406109398</v>
      </c>
      <c r="F15" s="40">
        <f>'表１－２（実数）'!M17/'表１－２（実数）'!D17*1000</f>
        <v>1.7759886336727446</v>
      </c>
      <c r="G15" s="40">
        <f t="shared" si="0"/>
        <v>25.72384358057446</v>
      </c>
      <c r="H15" s="40">
        <f>'表１－２（実数）'!Q17/('表１－２（実数）'!D17+'表１－２（実数）'!P17)*1000</f>
        <v>16.149498212019839</v>
      </c>
      <c r="I15" s="40">
        <f>'表１－２（実数）'!R17/('表１－２（実数）'!D17+'表１－２（実数）'!P17)*1000</f>
        <v>9.5743453685546207</v>
      </c>
      <c r="J15" s="40">
        <f>'表１－２（実数）'!S17/('表１－２（実数）'!D17+'表１－２（実数）'!T17)*1000</f>
        <v>7.4135090609555192</v>
      </c>
      <c r="K15" s="40">
        <f>'表１－２（実数）'!V17/'表１－２（実数）'!C17*1000</f>
        <v>6.9399199553239015</v>
      </c>
      <c r="L15" s="43">
        <f>'表１－２（実数）'!W17/'表１－２（実数）'!C17*1000</f>
        <v>1.7800632911392404</v>
      </c>
      <c r="M15" s="43">
        <v>1.32</v>
      </c>
      <c r="N15" s="51">
        <v>29</v>
      </c>
      <c r="O15" s="51">
        <v>26.9</v>
      </c>
    </row>
    <row r="16" spans="1:15" ht="16.5" customHeight="1">
      <c r="A16" s="14"/>
      <c r="B16" s="14">
        <v>9</v>
      </c>
      <c r="C16" s="42">
        <f>'表１－２（実数）'!D18/'表１－２（実数）'!C18*1000</f>
        <v>9.3526095864248262</v>
      </c>
      <c r="D16" s="40">
        <f>'表１－２（実数）'!G18/'表１－２（実数）'!C18*1000</f>
        <v>5.167085296262429</v>
      </c>
      <c r="E16" s="40">
        <f>'表１－２（実数）'!J18/'表１－２（実数）'!D18*1000</f>
        <v>3.4653465346534653</v>
      </c>
      <c r="F16" s="40">
        <f>'表１－２（実数）'!M18/'表１－２（実数）'!D18*1000</f>
        <v>1.1138613861386137</v>
      </c>
      <c r="G16" s="40">
        <f t="shared" si="0"/>
        <v>29.312830370014417</v>
      </c>
      <c r="H16" s="40">
        <f>'表１－２（実数）'!Q18/('表１－２（実数）'!D18+'表１－２（実数）'!P18)*1000</f>
        <v>19.822200864968764</v>
      </c>
      <c r="I16" s="40">
        <f>'表１－２（実数）'!R18/('表１－２（実数）'!D18+'表１－２（実数）'!P18)*1000</f>
        <v>9.4906295050456517</v>
      </c>
      <c r="J16" s="40">
        <f>'表１－２（実数）'!S18/('表１－２（実数）'!D18+'表１－２（実数）'!T18)*1000</f>
        <v>7.6195157920609562</v>
      </c>
      <c r="K16" s="40">
        <f>'表１－２（実数）'!V18/'表１－２（実数）'!C18*1000</f>
        <v>6.817681988124038</v>
      </c>
      <c r="L16" s="43">
        <f>'表１－２（実数）'!W18/'表１－２（実数）'!C18*1000</f>
        <v>2.0290995798270695</v>
      </c>
      <c r="M16" s="43">
        <v>1.23</v>
      </c>
      <c r="N16" s="50">
        <v>29</v>
      </c>
      <c r="O16" s="50">
        <v>27</v>
      </c>
    </row>
    <row r="17" spans="1:15" ht="16.5" customHeight="1">
      <c r="A17" s="14"/>
      <c r="B17" s="14">
        <v>10</v>
      </c>
      <c r="C17" s="42">
        <f>'表１－２（実数）'!D19/'表１－２（実数）'!C19*1000</f>
        <v>9.7135049496772297</v>
      </c>
      <c r="D17" s="40">
        <f>'表１－２（実数）'!G19/'表１－２（実数）'!C19*1000</f>
        <v>5.3345692708160062</v>
      </c>
      <c r="E17" s="40">
        <f>'表１－２（実数）'!J19/'表１－２（実数）'!D19*1000</f>
        <v>4.0155899374040391</v>
      </c>
      <c r="F17" s="40">
        <f>'表１－２（実数）'!M19/'表１－２（実数）'!D19*1000</f>
        <v>2.2440061414904928</v>
      </c>
      <c r="G17" s="40">
        <f t="shared" si="0"/>
        <v>24.31435814703849</v>
      </c>
      <c r="H17" s="40">
        <f>'表１－２（実数）'!Q19/('表１－２（実数）'!D19+'表１－２（実数）'!P19)*1000</f>
        <v>15.326112007374972</v>
      </c>
      <c r="I17" s="40">
        <f>'表１－２（実数）'!R19/('表１－２（実数）'!D19+'表１－２（実数）'!P19)*1000</f>
        <v>8.9882461396635165</v>
      </c>
      <c r="J17" s="40">
        <f>'表１－２（実数）'!S19/('表１－２（実数）'!D19+'表１－２（実数）'!T19)*1000</f>
        <v>6.9289489136817375</v>
      </c>
      <c r="K17" s="40">
        <f>'表１－２（実数）'!V19/'表１－２（実数）'!C19*1000</f>
        <v>6.7720349259412647</v>
      </c>
      <c r="L17" s="43">
        <f>'表１－２（実数）'!W19/'表１－２（実数）'!C19*1000</f>
        <v>2.132680489128377</v>
      </c>
      <c r="M17" s="43">
        <v>1.26</v>
      </c>
      <c r="N17" s="50">
        <v>29.1</v>
      </c>
      <c r="O17" s="50">
        <v>27.1</v>
      </c>
    </row>
    <row r="18" spans="1:15" ht="16.5" customHeight="1">
      <c r="A18" s="14"/>
      <c r="B18" s="14">
        <v>11</v>
      </c>
      <c r="C18" s="42">
        <f>'表１－２（実数）'!D20/'表１－２（実数）'!C20*1000</f>
        <v>9.4663050708693657</v>
      </c>
      <c r="D18" s="40">
        <f>'表１－２（実数）'!G20/'表１－２（実数）'!C20*1000</f>
        <v>5.5296866738303567</v>
      </c>
      <c r="E18" s="40">
        <f>'表１－２（実数）'!J20/'表１－２（実数）'!D20*1000</f>
        <v>2.642642642642643</v>
      </c>
      <c r="F18" s="40">
        <f>'表１－２（実数）'!M20/'表１－２（実数）'!D20*1000</f>
        <v>1.3213213213213215</v>
      </c>
      <c r="G18" s="40">
        <f t="shared" si="0"/>
        <v>28.134485173943499</v>
      </c>
      <c r="H18" s="40">
        <f>'表１－２（実数）'!Q20/('表１－２（実数）'!D20+'表１－２（実数）'!P20)*1000</f>
        <v>17.861312164370769</v>
      </c>
      <c r="I18" s="40">
        <f>'表１－２（実数）'!R20/('表１－２（実数）'!D20+'表１－２（実数）'!P20)*1000</f>
        <v>10.27317300957273</v>
      </c>
      <c r="J18" s="40">
        <f>'表１－２（実数）'!S20/('表１－２（実数）'!D20+'表１－２（実数）'!T20)*1000</f>
        <v>5.6186491332934843</v>
      </c>
      <c r="K18" s="40">
        <f>'表１－２（実数）'!V20/'表１－２（実数）'!C20*1000</f>
        <v>6.5417000687941691</v>
      </c>
      <c r="L18" s="43">
        <f>'表１－２（実数）'!W20/'表１－２（実数）'!C20*1000</f>
        <v>2.2264294689203861</v>
      </c>
      <c r="M18" s="43">
        <v>1.21</v>
      </c>
      <c r="N18" s="50">
        <v>29.5</v>
      </c>
      <c r="O18" s="50">
        <v>27.4</v>
      </c>
    </row>
    <row r="19" spans="1:15" ht="16.5" customHeight="1">
      <c r="A19" s="14"/>
      <c r="B19" s="14">
        <v>12</v>
      </c>
      <c r="C19" s="42">
        <f>'表１－２（実数）'!D21/'表１－２（実数）'!C21*1000</f>
        <v>9.7429457314599883</v>
      </c>
      <c r="D19" s="40">
        <f>'表１－２（実数）'!G21/'表１－２（実数）'!C21*1000</f>
        <v>5.4758952899738071</v>
      </c>
      <c r="E19" s="40">
        <f>'表１－２（実数）'!J21/'表１－２（実数）'!D21*1000</f>
        <v>3.5281665294601905</v>
      </c>
      <c r="F19" s="40">
        <f>'表１－２（実数）'!M21/'表１－２（実数）'!D21*1000</f>
        <v>2.4697165706221331</v>
      </c>
      <c r="G19" s="40">
        <f t="shared" si="0"/>
        <v>24.773483197614404</v>
      </c>
      <c r="H19" s="40">
        <f>'表１－２（実数）'!Q21/('表１－２（実数）'!D21+'表１－２（実数）'!P21)*1000</f>
        <v>15.368734946668196</v>
      </c>
      <c r="I19" s="40">
        <f>'表１－２（実数）'!R21/('表１－２（実数）'!D21+'表１－２（実数）'!P21)*1000</f>
        <v>9.4047482509462093</v>
      </c>
      <c r="J19" s="40">
        <f>'表１－２（実数）'!S21/('表１－２（実数）'!D21+'表１－２（実数）'!T21)*1000</f>
        <v>6.5535400819192509</v>
      </c>
      <c r="K19" s="40">
        <f>'表１－２（実数）'!V21/'表１－２（実数）'!C21*1000</f>
        <v>7.0078626477254238</v>
      </c>
      <c r="L19" s="43">
        <f>'表１－２（実数）'!W21/'表１－２（実数）'!C21*1000</f>
        <v>2.3237320878984891</v>
      </c>
      <c r="M19" s="43">
        <v>1.22</v>
      </c>
      <c r="N19" s="50">
        <v>29.4</v>
      </c>
      <c r="O19" s="50">
        <v>27.6</v>
      </c>
    </row>
    <row r="20" spans="1:15" ht="16.5" customHeight="1">
      <c r="A20" s="14"/>
      <c r="B20" s="14">
        <v>13</v>
      </c>
      <c r="C20" s="42">
        <f>'表１－２（実数）'!D22/'表１－２（実数）'!C22*1000</f>
        <v>9.3679272986314341</v>
      </c>
      <c r="D20" s="40">
        <f>'表１－２（実数）'!G22/'表１－２（実数）'!C22*1000</f>
        <v>5.5481800651846962</v>
      </c>
      <c r="E20" s="40">
        <f>'表１－２（実数）'!J22/'表１－２（実数）'!D22*1000</f>
        <v>2.7413587604290823</v>
      </c>
      <c r="F20" s="40">
        <f>'表１－２（実数）'!M22/'表１－２（実数）'!D22*1000</f>
        <v>0.83432657926102505</v>
      </c>
      <c r="G20" s="40">
        <f t="shared" si="0"/>
        <v>27.809965237543452</v>
      </c>
      <c r="H20" s="40">
        <f>'表１－２（実数）'!Q22/('表１－２（実数）'!D22+'表１－２（実数）'!P22)*1000</f>
        <v>17.265353418308226</v>
      </c>
      <c r="I20" s="40">
        <f>'表１－２（実数）'!R22/('表１－２（実数）'!D22+'表１－２（実数）'!P22)*1000</f>
        <v>10.544611819235225</v>
      </c>
      <c r="J20" s="40">
        <f>'表１－２（実数）'!S22/('表１－２（実数）'!D22+'表１－２（実数）'!T22)*1000</f>
        <v>5.2206929283341248</v>
      </c>
      <c r="K20" s="40">
        <f>'表１－２（実数）'!V22/'表１－２（実数）'!C22*1000</f>
        <v>6.9070319748908284</v>
      </c>
      <c r="L20" s="43">
        <f>'表１－２（実数）'!W22/'表１－２（実数）'!C22*1000</f>
        <v>2.3012274329534428</v>
      </c>
      <c r="M20" s="43">
        <v>1.2</v>
      </c>
      <c r="N20" s="50">
        <v>29.6</v>
      </c>
      <c r="O20" s="50">
        <v>27.7</v>
      </c>
    </row>
    <row r="21" spans="1:15" ht="16.5" customHeight="1">
      <c r="A21" s="14"/>
      <c r="B21" s="14">
        <v>14</v>
      </c>
      <c r="C21" s="42">
        <f>'表１－２（実数）'!D23/'表１－２（実数）'!C23*1000</f>
        <v>9.5121867638556807</v>
      </c>
      <c r="D21" s="40">
        <f>'表１－２（実数）'!G23/'表１－２（実数）'!C23*1000</f>
        <v>5.8742313147157565</v>
      </c>
      <c r="E21" s="40">
        <f>'表１－２（実数）'!J23/'表１－２（実数）'!D23*1000</f>
        <v>2.4404416037187682</v>
      </c>
      <c r="F21" s="40">
        <f>'表１－２（実数）'!M23/'表１－２（実数）'!D23*1000</f>
        <v>1.0459035444509006</v>
      </c>
      <c r="G21" s="40">
        <f t="shared" si="0"/>
        <v>25.922571881367446</v>
      </c>
      <c r="H21" s="40">
        <f>'表１－２（実数）'!Q23/('表１－２（実数）'!D23+'表１－２（実数）'!P23)*1000</f>
        <v>17.206248585012453</v>
      </c>
      <c r="I21" s="40">
        <f>'表１－２（実数）'!R23/('表１－２（実数）'!D23+'表１－２（実数）'!P23)*1000</f>
        <v>8.716323296354993</v>
      </c>
      <c r="J21" s="40">
        <f>'表１－２（実数）'!S23/('表１－２（実数）'!D23+'表１－２（実数）'!T23)*1000</f>
        <v>6.6982330523155102</v>
      </c>
      <c r="K21" s="40">
        <f>'表１－２（実数）'!V23/'表１－２（実数）'!C23*1000</f>
        <v>6.5010075953788791</v>
      </c>
      <c r="L21" s="43">
        <v>2.31</v>
      </c>
      <c r="M21" s="43">
        <v>1.22</v>
      </c>
      <c r="N21" s="50">
        <v>29.7</v>
      </c>
      <c r="O21" s="50">
        <v>27.8</v>
      </c>
    </row>
    <row r="22" spans="1:15" ht="16.5" customHeight="1">
      <c r="A22" s="14"/>
      <c r="B22" s="14">
        <v>15</v>
      </c>
      <c r="C22" s="42">
        <f>'表１－２（実数）'!D24/'表１－２（実数）'!C24*1000</f>
        <v>8.981803000800987</v>
      </c>
      <c r="D22" s="40">
        <f>'表１－２（実数）'!G24/'表１－２（実数）'!C24*1000</f>
        <v>5.6255430774810629</v>
      </c>
      <c r="E22" s="40">
        <f>'表１－２（実数）'!J24/'表１－２（実数）'!D24*1000</f>
        <v>2.0739294863974624</v>
      </c>
      <c r="F22" s="40">
        <f>'表１－２（実数）'!M24/'表１－２（実数）'!D24*1000</f>
        <v>1.2199585214102722</v>
      </c>
      <c r="G22" s="40">
        <f t="shared" si="0"/>
        <v>28.330962541488859</v>
      </c>
      <c r="H22" s="40">
        <f>'表１－２（実数）'!Q24/('表１－２（実数）'!D24+'表１－２（実数）'!P24)*1000</f>
        <v>16.951161688003793</v>
      </c>
      <c r="I22" s="40">
        <f>'表１－２（実数）'!R24/('表１－２（実数）'!D24+'表１－２（実数）'!P24)*1000</f>
        <v>11.379800853485065</v>
      </c>
      <c r="J22" s="40">
        <f>'表１－２（実数）'!S24/('表１－２（実数）'!D24+'表１－２（実数）'!T24)*1000</f>
        <v>4.9829849295089934</v>
      </c>
      <c r="K22" s="40">
        <f>'表１－２（実数）'!V24/'表１－２（実数）'!C24*1000</f>
        <v>6.2972333592293861</v>
      </c>
      <c r="L22" s="43">
        <f>'表１－２（実数）'!W24/'表１－２（実数）'!C24*1000</f>
        <v>2.3821446533782296</v>
      </c>
      <c r="M22" s="43">
        <v>1.19</v>
      </c>
      <c r="N22" s="50">
        <v>30.1</v>
      </c>
      <c r="O22" s="50">
        <v>28.1</v>
      </c>
    </row>
    <row r="23" spans="1:15" ht="16.5" customHeight="1">
      <c r="A23" s="14"/>
      <c r="B23" s="14">
        <v>16</v>
      </c>
      <c r="C23" s="42">
        <f>'表１－２（実数）'!D25/'表１－２（実数）'!C25*1000</f>
        <v>9.1205665727315104</v>
      </c>
      <c r="D23" s="40">
        <f>'表１－２（実数）'!G25/'表１－２（実数）'!C25*1000</f>
        <v>6.1239334294462759</v>
      </c>
      <c r="E23" s="40">
        <f>'表１－２（実数）'!J25/'表１－２（実数）'!D25*1000</f>
        <v>2.6265520534861508</v>
      </c>
      <c r="F23" s="40">
        <f>'表１－２（実数）'!M25/'表１－２（実数）'!D25*1000</f>
        <v>1.7908309455587395</v>
      </c>
      <c r="G23" s="40">
        <f t="shared" si="0"/>
        <v>24.117441454037049</v>
      </c>
      <c r="H23" s="40">
        <f>'表１－２（実数）'!Q25/('表１－２（実数）'!D25+'表１－２（実数）'!P25)*1000</f>
        <v>14.214144238611208</v>
      </c>
      <c r="I23" s="40">
        <f>'表１－２（実数）'!R25/('表１－２（実数）'!D25+'表１－２（実数）'!P25)*1000</f>
        <v>9.9032972154258427</v>
      </c>
      <c r="J23" s="40">
        <f>'表１－２（実数）'!S25/('表１－２（実数）'!D25+'表１－２（実数）'!T25)*1000</f>
        <v>4.4037134015710544</v>
      </c>
      <c r="K23" s="40">
        <f>'表１－２（実数）'!V25/'表１－２（実数）'!C25*1000</f>
        <v>5.9268438222752637</v>
      </c>
      <c r="L23" s="43">
        <f>'表１－２（実数）'!W25/'表１－２（実数）'!C25*1000</f>
        <v>2.1984746788854963</v>
      </c>
      <c r="M23" s="43">
        <v>1.22</v>
      </c>
      <c r="N23" s="50">
        <v>30.3</v>
      </c>
      <c r="O23" s="50">
        <v>28.4</v>
      </c>
    </row>
    <row r="24" spans="1:15" ht="16.5" customHeight="1">
      <c r="A24" s="14"/>
      <c r="B24" s="14">
        <v>17</v>
      </c>
      <c r="C24" s="42">
        <f>'表１－２（実数）'!D26/'表１－２（実数）'!C26*1000</f>
        <v>8.8607997997261609</v>
      </c>
      <c r="D24" s="40">
        <f>'表１－２（実数）'!G26/'表１－２（実数）'!C26*1000</f>
        <v>6.4276483305572425</v>
      </c>
      <c r="E24" s="40">
        <f>'表１－２（実数）'!J26/'表１－２（実数）'!D26*1000</f>
        <v>2.4783147459727384</v>
      </c>
      <c r="F24" s="40">
        <f>'表１－２（実数）'!M26/'表１－２（実数）'!D26*1000</f>
        <v>1.2391573729863692</v>
      </c>
      <c r="G24" s="40">
        <f>SUM(H24:I24)</f>
        <v>24.301777294160317</v>
      </c>
      <c r="H24" s="40">
        <f>'表１－２（実数）'!Q26/('表１－２（実数）'!D26+'表１－２（実数）'!P26)*1000</f>
        <v>15.113045580945473</v>
      </c>
      <c r="I24" s="40">
        <f>'表１－２（実数）'!R26/('表１－２（実数）'!D26+'表１－２（実数）'!P26)*1000</f>
        <v>9.1887317132148461</v>
      </c>
      <c r="J24" s="40">
        <f>'表１－２（実数）'!S26/('表１－２（実数）'!D26+'表１－２（実数）'!T26)*1000</f>
        <v>4.1980491418693671</v>
      </c>
      <c r="K24" s="40">
        <f>'表１－２（実数）'!V26/'表１－２（実数）'!C26*1000</f>
        <v>5.9730794188984282</v>
      </c>
      <c r="L24" s="43">
        <f>'表１－２（実数）'!W26/'表１－２（実数）'!C26*1000</f>
        <v>2.0938717742351658</v>
      </c>
      <c r="M24" s="43">
        <v>1.2</v>
      </c>
      <c r="N24" s="50">
        <v>30.5</v>
      </c>
      <c r="O24" s="50">
        <v>28.4</v>
      </c>
    </row>
    <row r="25" spans="1:15" ht="16.5" customHeight="1">
      <c r="A25" s="14"/>
      <c r="B25" s="14">
        <v>18</v>
      </c>
      <c r="C25" s="42">
        <f>'表１－２（実数）'!D27/'表１－２（実数）'!C27*1000</f>
        <v>8.6039372820801638</v>
      </c>
      <c r="D25" s="40">
        <f>'表１－２（実数）'!G27/'表１－２（実数）'!C27*1000</f>
        <v>6.3640115736660405</v>
      </c>
      <c r="E25" s="40">
        <f>'表１－２（実数）'!J27/'表１－２（実数）'!D27*1000</f>
        <v>2.7482823235477825</v>
      </c>
      <c r="F25" s="40">
        <f>'表１－２（実数）'!M27/'表１－２（実数）'!D27*1000</f>
        <v>1.9987507807620237</v>
      </c>
      <c r="G25" s="40">
        <f>SUM(H25:I25)</f>
        <v>20.914872798434441</v>
      </c>
      <c r="H25" s="40">
        <f>'表１－２（実数）'!Q27/('表１－２（実数）'!D27+'表１－２（実数）'!P27)*1000</f>
        <v>12.842465753424657</v>
      </c>
      <c r="I25" s="40">
        <f>'表１－２（実数）'!R27/('表１－２（実数）'!D27+'表１－２（実数）'!P27)*1000</f>
        <v>8.0724070450097845</v>
      </c>
      <c r="J25" s="40">
        <f>'表１－２（実数）'!S27/('表１－２（実数）'!D27+'表１－２（実数）'!T27)*1000</f>
        <v>5.227781926811053</v>
      </c>
      <c r="K25" s="40">
        <f>'表１－２（実数）'!V27/'表１－２（実数）'!C27*1000</f>
        <v>5.9695524877792918</v>
      </c>
      <c r="L25" s="43">
        <f>'表１－２（実数）'!W27/'表１－２（実数）'!C27*1000</f>
        <v>2.0572062408371559</v>
      </c>
      <c r="M25" s="43">
        <v>1.2</v>
      </c>
      <c r="N25" s="50">
        <v>30.7</v>
      </c>
      <c r="O25" s="50">
        <v>28.6</v>
      </c>
    </row>
    <row r="26" spans="1:15" ht="16.5" customHeight="1">
      <c r="A26" s="14"/>
      <c r="B26" s="14">
        <v>19</v>
      </c>
      <c r="C26" s="42">
        <f>'表１－２（実数）'!D28/'表１－２（実数）'!C28*1000</f>
        <v>8.6378290811181149</v>
      </c>
      <c r="D26" s="40">
        <f>'表１－２（実数）'!G28/'表１－２（実数）'!C28*1000</f>
        <v>6.5984305916176558</v>
      </c>
      <c r="E26" s="40">
        <f>'表１－２（実数）'!J28/'表１－２（実数）'!D28*1000</f>
        <v>2.347417840375587</v>
      </c>
      <c r="F26" s="40">
        <f>'表１－２（実数）'!M28/'表１－２（実数）'!D28*1000</f>
        <v>1.2354830738818878</v>
      </c>
      <c r="G26" s="40">
        <f>SUM(H26:I26)</f>
        <v>23.9961413240082</v>
      </c>
      <c r="H26" s="40">
        <f>'表１－２（実数）'!Q28/('表１－２（実数）'!D28+'表１－２（実数）'!P28)*1000</f>
        <v>13.867116845532378</v>
      </c>
      <c r="I26" s="40">
        <f>'表１－２（実数）'!R28/('表１－２（実数）'!D28+'表１－２（実数）'!P28)*1000</f>
        <v>10.129024478475824</v>
      </c>
      <c r="J26" s="40">
        <f>'表１－２（実数）'!S28/('表１－２（実数）'!D28+'表１－２（実数）'!T28)*1000</f>
        <v>5.046153846153846</v>
      </c>
      <c r="K26" s="40">
        <f>'表１－２（実数）'!V28/'表１－２（実数）'!C28*1000</f>
        <v>5.8332559621190532</v>
      </c>
      <c r="L26" s="43">
        <f>'表１－２（実数）'!W28/'表１－２（実数）'!C28*1000</f>
        <v>2.043667246150382</v>
      </c>
      <c r="M26" s="43">
        <v>1.24</v>
      </c>
      <c r="N26" s="50">
        <v>30.8</v>
      </c>
      <c r="O26" s="50">
        <v>28.7</v>
      </c>
    </row>
    <row r="27" spans="1:15" ht="16.5" customHeight="1">
      <c r="A27" s="14"/>
      <c r="B27" s="14">
        <v>20</v>
      </c>
      <c r="C27" s="42">
        <f>'表１－２（実数）'!D29/'表１－２（実数）'!C29*1000</f>
        <v>8.5956527660329201</v>
      </c>
      <c r="D27" s="40">
        <f>'表１－２（実数）'!G29/'表１－２（実数）'!C29*1000</f>
        <v>6.5718421110973866</v>
      </c>
      <c r="E27" s="40">
        <f>'表１－２（実数）'!J29/'表１－２（実数）'!D29*1000</f>
        <v>2.210759027266028</v>
      </c>
      <c r="F27" s="40">
        <f>'表１－２（実数）'!M29/'表１－２（実数）'!D29*1000</f>
        <v>0.85973962171456642</v>
      </c>
      <c r="G27" s="40">
        <f>SUM(H27:I27)</f>
        <v>23.741007194244602</v>
      </c>
      <c r="H27" s="40">
        <f>'表１－２（実数）'!Q29/('表１－２（実数）'!D29+'表１－２（実数）'!P29)*1000</f>
        <v>13.908872901678656</v>
      </c>
      <c r="I27" s="40">
        <f>'表１－２（実数）'!R29/('表１－２（実数）'!D29+'表１－２（実数）'!P29)*1000</f>
        <v>9.8321342925659465</v>
      </c>
      <c r="J27" s="40">
        <f>'表１－２（実数）'!S29/('表１－２（実数）'!D29+'表１－２（実数）'!T29)*1000</f>
        <v>4.0391676866585069</v>
      </c>
      <c r="K27" s="40">
        <f>'表１－２（実数）'!V29/'表１－２（実数）'!C29*1000</f>
        <v>5.9405229813887539</v>
      </c>
      <c r="L27" s="43">
        <f>'表１－２（実数）'!W29/'表１－２（実数）'!C29*1000</f>
        <v>2.0364792662340334</v>
      </c>
      <c r="M27" s="43">
        <v>1.27</v>
      </c>
      <c r="N27" s="50">
        <v>31</v>
      </c>
      <c r="O27" s="50">
        <v>29</v>
      </c>
    </row>
    <row r="28" spans="1:15" ht="16.5" customHeight="1">
      <c r="A28" s="14"/>
      <c r="B28" s="14">
        <v>21</v>
      </c>
      <c r="C28" s="42">
        <v>8.4</v>
      </c>
      <c r="D28" s="40">
        <v>6.9</v>
      </c>
      <c r="E28" s="40">
        <v>2.5</v>
      </c>
      <c r="F28" s="40">
        <v>0.8</v>
      </c>
      <c r="G28" s="40">
        <v>22.9</v>
      </c>
      <c r="H28" s="40">
        <v>13</v>
      </c>
      <c r="I28" s="40">
        <v>9.9</v>
      </c>
      <c r="J28" s="40">
        <v>4.7</v>
      </c>
      <c r="K28" s="40">
        <f>'表１－２（実数）'!V30/'表１－２（実数）'!C30*1000</f>
        <v>5.7218885791480814</v>
      </c>
      <c r="L28" s="43">
        <f>'表１－２（実数）'!W30/'表１－２（実数）'!C30*1000</f>
        <v>2.0632715677828153</v>
      </c>
      <c r="M28" s="43">
        <v>1.27</v>
      </c>
      <c r="N28" s="50">
        <v>31</v>
      </c>
      <c r="O28" s="50">
        <v>29.1</v>
      </c>
    </row>
    <row r="29" spans="1:15" ht="16.5" customHeight="1">
      <c r="A29" s="14"/>
      <c r="B29" s="14">
        <v>22</v>
      </c>
      <c r="C29" s="42">
        <v>8.5</v>
      </c>
      <c r="D29" s="40">
        <v>7.4</v>
      </c>
      <c r="E29" s="40">
        <v>2.7</v>
      </c>
      <c r="F29" s="40">
        <v>1.9</v>
      </c>
      <c r="G29" s="40">
        <v>23.2</v>
      </c>
      <c r="H29" s="40">
        <v>13.3</v>
      </c>
      <c r="I29" s="40">
        <v>9.9</v>
      </c>
      <c r="J29" s="40">
        <v>4.9000000000000004</v>
      </c>
      <c r="K29" s="40">
        <v>5.8</v>
      </c>
      <c r="L29" s="43">
        <v>2.12</v>
      </c>
      <c r="M29" s="43">
        <v>1.31</v>
      </c>
      <c r="N29" s="50">
        <v>31.1</v>
      </c>
      <c r="O29" s="50">
        <v>29.3</v>
      </c>
    </row>
    <row r="30" spans="1:15" ht="16.5" customHeight="1">
      <c r="A30" s="14"/>
      <c r="B30" s="14">
        <v>23</v>
      </c>
      <c r="C30" s="42">
        <v>8.1</v>
      </c>
      <c r="D30" s="40">
        <v>7.5</v>
      </c>
      <c r="E30" s="40">
        <v>2.7</v>
      </c>
      <c r="F30" s="40">
        <v>1.7</v>
      </c>
      <c r="G30" s="40">
        <v>20</v>
      </c>
      <c r="H30" s="40">
        <v>12.2</v>
      </c>
      <c r="I30" s="40">
        <v>7.8</v>
      </c>
      <c r="J30" s="40">
        <v>4.5999999999999996</v>
      </c>
      <c r="K30" s="40">
        <v>5.2</v>
      </c>
      <c r="L30" s="43">
        <v>1.9</v>
      </c>
      <c r="M30" s="43">
        <v>1.3</v>
      </c>
      <c r="N30" s="50">
        <v>31.4</v>
      </c>
      <c r="O30" s="50">
        <v>29.4</v>
      </c>
    </row>
    <row r="31" spans="1:15" ht="16.5" customHeight="1">
      <c r="A31" s="14"/>
      <c r="B31" s="14">
        <v>24</v>
      </c>
      <c r="C31" s="42">
        <v>8</v>
      </c>
      <c r="D31" s="40">
        <v>7.7</v>
      </c>
      <c r="E31" s="40">
        <v>3.1</v>
      </c>
      <c r="F31" s="40">
        <v>1.7</v>
      </c>
      <c r="G31" s="40">
        <v>24.3</v>
      </c>
      <c r="H31" s="40">
        <v>13.8</v>
      </c>
      <c r="I31" s="40">
        <v>10.507659197366756</v>
      </c>
      <c r="J31" s="40">
        <v>4.5272280429439897</v>
      </c>
      <c r="K31" s="40">
        <v>5.0999999999999996</v>
      </c>
      <c r="L31" s="43">
        <v>1.84</v>
      </c>
      <c r="M31" s="43">
        <v>1.32</v>
      </c>
      <c r="N31" s="50">
        <v>31.5</v>
      </c>
      <c r="O31" s="50">
        <v>29.5</v>
      </c>
    </row>
    <row r="32" spans="1:15" ht="16.5" customHeight="1">
      <c r="A32" s="14"/>
      <c r="B32" s="14">
        <v>25</v>
      </c>
      <c r="C32" s="42">
        <v>7.9</v>
      </c>
      <c r="D32" s="40">
        <v>8</v>
      </c>
      <c r="E32" s="40">
        <v>2.2000000000000002</v>
      </c>
      <c r="F32" s="40">
        <v>1.2</v>
      </c>
      <c r="G32" s="40">
        <v>23.1</v>
      </c>
      <c r="H32" s="40">
        <v>13.9</v>
      </c>
      <c r="I32" s="40">
        <v>9.1999999999999993</v>
      </c>
      <c r="J32" s="40">
        <v>4.9000000000000004</v>
      </c>
      <c r="K32" s="40">
        <v>4.9000000000000004</v>
      </c>
      <c r="L32" s="43">
        <v>1.84</v>
      </c>
      <c r="M32" s="43">
        <v>1.34</v>
      </c>
      <c r="N32" s="50">
        <v>31.5</v>
      </c>
      <c r="O32" s="50">
        <v>29.6</v>
      </c>
    </row>
    <row r="33" spans="1:15" ht="16.5" customHeight="1">
      <c r="A33" s="14"/>
      <c r="B33" s="14">
        <v>26</v>
      </c>
      <c r="C33" s="42">
        <v>7.5</v>
      </c>
      <c r="D33" s="40">
        <v>8.1</v>
      </c>
      <c r="E33" s="40">
        <v>1.8</v>
      </c>
      <c r="F33" s="40">
        <v>1.4</v>
      </c>
      <c r="G33" s="40">
        <v>24.3</v>
      </c>
      <c r="H33" s="40">
        <v>14.5</v>
      </c>
      <c r="I33" s="40">
        <v>9.8000000000000007</v>
      </c>
      <c r="J33" s="40">
        <v>4.2</v>
      </c>
      <c r="K33" s="40">
        <v>4.9000000000000004</v>
      </c>
      <c r="L33" s="43">
        <v>1.76</v>
      </c>
      <c r="M33" s="43">
        <v>1.32</v>
      </c>
      <c r="N33" s="50">
        <v>31.5</v>
      </c>
      <c r="O33" s="50">
        <v>29.6</v>
      </c>
    </row>
    <row r="34" spans="1:15" ht="16.5" customHeight="1">
      <c r="A34" s="14"/>
      <c r="B34" s="14">
        <v>27</v>
      </c>
      <c r="C34" s="42">
        <v>7.6</v>
      </c>
      <c r="D34" s="40">
        <v>8.4</v>
      </c>
      <c r="E34" s="40">
        <v>2.6</v>
      </c>
      <c r="F34" s="40">
        <v>1.4</v>
      </c>
      <c r="G34" s="40">
        <v>25.2</v>
      </c>
      <c r="H34" s="40">
        <v>16.2</v>
      </c>
      <c r="I34" s="40">
        <v>9</v>
      </c>
      <c r="J34" s="40">
        <v>4.7</v>
      </c>
      <c r="K34" s="40">
        <v>4.8</v>
      </c>
      <c r="L34" s="43">
        <v>1.79</v>
      </c>
      <c r="M34" s="43">
        <v>1.35</v>
      </c>
      <c r="N34" s="50">
        <v>31.5</v>
      </c>
      <c r="O34" s="50">
        <v>29.8</v>
      </c>
    </row>
    <row r="35" spans="1:15" ht="16.5" customHeight="1">
      <c r="A35" s="14"/>
      <c r="B35" s="14">
        <v>28</v>
      </c>
      <c r="C35" s="42">
        <v>7.1</v>
      </c>
      <c r="D35" s="40">
        <v>8.3000000000000007</v>
      </c>
      <c r="E35" s="40">
        <v>2.2000000000000002</v>
      </c>
      <c r="F35" s="40">
        <v>1.2</v>
      </c>
      <c r="G35" s="40">
        <v>22.3</v>
      </c>
      <c r="H35" s="40">
        <v>11.9</v>
      </c>
      <c r="I35" s="40">
        <v>10.4</v>
      </c>
      <c r="J35" s="40">
        <v>3.3</v>
      </c>
      <c r="K35" s="40">
        <v>4.8</v>
      </c>
      <c r="L35" s="43">
        <v>1.67</v>
      </c>
      <c r="M35" s="43">
        <v>1.33</v>
      </c>
      <c r="N35" s="50">
        <v>31.6</v>
      </c>
      <c r="O35" s="50">
        <v>29.7</v>
      </c>
    </row>
    <row r="36" spans="1:15" ht="16.5" customHeight="1">
      <c r="A36" s="14"/>
      <c r="B36" s="14">
        <v>29</v>
      </c>
      <c r="C36" s="42">
        <v>6.8</v>
      </c>
      <c r="D36" s="40">
        <v>8.9</v>
      </c>
      <c r="E36" s="40">
        <v>1.8</v>
      </c>
      <c r="F36" s="40">
        <v>0.8</v>
      </c>
      <c r="G36" s="40">
        <v>22.2</v>
      </c>
      <c r="H36" s="40">
        <v>12.6</v>
      </c>
      <c r="I36" s="40">
        <v>9.6</v>
      </c>
      <c r="J36" s="40">
        <v>4</v>
      </c>
      <c r="K36" s="40">
        <v>4.3</v>
      </c>
      <c r="L36" s="43">
        <v>1.6</v>
      </c>
      <c r="M36" s="43">
        <v>1.31</v>
      </c>
      <c r="N36" s="50">
        <v>31.5</v>
      </c>
      <c r="O36" s="50">
        <v>29.6</v>
      </c>
    </row>
    <row r="37" spans="1:15" ht="8.25" customHeight="1">
      <c r="A37" s="17"/>
      <c r="B37" s="17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9" customHeight="1">
      <c r="A38" s="18"/>
      <c r="B38" s="18"/>
      <c r="E38" s="41"/>
      <c r="F38" s="41"/>
      <c r="G38" s="41"/>
      <c r="H38" s="41"/>
      <c r="I38" s="41"/>
      <c r="J38" s="41"/>
    </row>
    <row r="39" spans="1:15" ht="15" customHeight="1">
      <c r="A39" s="18"/>
      <c r="B39" s="18"/>
      <c r="E39" s="41"/>
      <c r="F39" s="41"/>
      <c r="G39" s="41"/>
      <c r="H39" s="41"/>
      <c r="I39" s="41"/>
      <c r="J39" s="41"/>
    </row>
    <row r="40" spans="1:15" s="49" customFormat="1" ht="13.5" customHeight="1">
      <c r="A40" s="2" t="s">
        <v>3</v>
      </c>
      <c r="B40" s="1"/>
      <c r="C40" s="3" t="s">
        <v>73</v>
      </c>
    </row>
    <row r="41" spans="1:15" s="49" customFormat="1" ht="13.5" customHeight="1">
      <c r="A41" s="2"/>
      <c r="B41" s="1"/>
      <c r="C41" s="3" t="s">
        <v>74</v>
      </c>
    </row>
    <row r="42" spans="1:15" s="3" customFormat="1" ht="13.5" customHeight="1">
      <c r="A42" s="2"/>
      <c r="C42" s="3" t="s">
        <v>72</v>
      </c>
    </row>
    <row r="43" spans="1:15">
      <c r="A43" s="18"/>
      <c r="B43" s="18"/>
      <c r="C43" s="3" t="s">
        <v>99</v>
      </c>
    </row>
  </sheetData>
  <mergeCells count="3">
    <mergeCell ref="G3:I3"/>
    <mergeCell ref="M3:M4"/>
    <mergeCell ref="N3:O3"/>
  </mergeCells>
  <phoneticPr fontId="2"/>
  <pageMargins left="0.78740157480314965" right="0.55118110236220474" top="0.98425196850393704" bottom="0.98425196850393704" header="0.47244094488188981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/>
  </sheetViews>
  <sheetFormatPr defaultRowHeight="13.5"/>
  <cols>
    <col min="1" max="1" width="3.25" style="49" customWidth="1"/>
    <col min="2" max="2" width="2.125" style="49" customWidth="1"/>
    <col min="3" max="3" width="6.125" style="49" customWidth="1"/>
    <col min="4" max="4" width="4.375" style="49" customWidth="1"/>
    <col min="5" max="6" width="3.875" style="49" customWidth="1"/>
    <col min="7" max="7" width="4.375" style="49" customWidth="1"/>
    <col min="8" max="9" width="3.875" style="49" customWidth="1"/>
    <col min="10" max="15" width="3.25" style="49" customWidth="1"/>
    <col min="16" max="21" width="3.75" style="49" customWidth="1"/>
    <col min="22" max="23" width="4.375" style="49" customWidth="1"/>
    <col min="24" max="16384" width="9" style="49"/>
  </cols>
  <sheetData>
    <row r="1" spans="1:23" s="5" customFormat="1" ht="13.5" customHeight="1">
      <c r="A1" s="5" t="s">
        <v>116</v>
      </c>
      <c r="T1" s="6"/>
      <c r="W1" s="7" t="s">
        <v>91</v>
      </c>
    </row>
    <row r="2" spans="1:23" s="5" customFormat="1" ht="11.25" customHeight="1">
      <c r="A2" s="8"/>
      <c r="B2" s="8"/>
      <c r="C2" s="35"/>
      <c r="D2" s="141" t="s">
        <v>34</v>
      </c>
      <c r="E2" s="142"/>
      <c r="F2" s="143"/>
      <c r="G2" s="141" t="s">
        <v>35</v>
      </c>
      <c r="H2" s="142"/>
      <c r="I2" s="143"/>
      <c r="J2" s="141" t="s">
        <v>36</v>
      </c>
      <c r="K2" s="142"/>
      <c r="L2" s="143"/>
      <c r="M2" s="141" t="s">
        <v>37</v>
      </c>
      <c r="N2" s="142"/>
      <c r="O2" s="143"/>
      <c r="P2" s="141" t="s">
        <v>38</v>
      </c>
      <c r="Q2" s="142"/>
      <c r="R2" s="143"/>
      <c r="S2" s="141" t="s">
        <v>39</v>
      </c>
      <c r="T2" s="142"/>
      <c r="U2" s="143"/>
      <c r="V2" s="181" t="s">
        <v>40</v>
      </c>
      <c r="W2" s="130" t="s">
        <v>41</v>
      </c>
    </row>
    <row r="3" spans="1:23" s="5" customFormat="1" ht="11.25" customHeight="1">
      <c r="A3" s="13"/>
      <c r="B3" s="13"/>
      <c r="C3" s="96" t="s">
        <v>53</v>
      </c>
      <c r="D3" s="147"/>
      <c r="E3" s="148"/>
      <c r="F3" s="149"/>
      <c r="G3" s="147"/>
      <c r="H3" s="148"/>
      <c r="I3" s="149"/>
      <c r="J3" s="147"/>
      <c r="K3" s="148"/>
      <c r="L3" s="149"/>
      <c r="M3" s="147"/>
      <c r="N3" s="148"/>
      <c r="O3" s="149"/>
      <c r="P3" s="147"/>
      <c r="Q3" s="148"/>
      <c r="R3" s="149"/>
      <c r="S3" s="147"/>
      <c r="T3" s="148"/>
      <c r="U3" s="149"/>
      <c r="V3" s="182"/>
      <c r="W3" s="183"/>
    </row>
    <row r="4" spans="1:23" s="5" customFormat="1" ht="51.75" customHeight="1">
      <c r="B4" s="13"/>
      <c r="C4" s="37" t="s">
        <v>60</v>
      </c>
      <c r="D4" s="24" t="s">
        <v>7</v>
      </c>
      <c r="E4" s="24" t="s">
        <v>1</v>
      </c>
      <c r="F4" s="24" t="s">
        <v>2</v>
      </c>
      <c r="G4" s="24" t="s">
        <v>7</v>
      </c>
      <c r="H4" s="24" t="s">
        <v>1</v>
      </c>
      <c r="I4" s="24" t="s">
        <v>2</v>
      </c>
      <c r="J4" s="24" t="s">
        <v>7</v>
      </c>
      <c r="K4" s="24" t="s">
        <v>1</v>
      </c>
      <c r="L4" s="24" t="s">
        <v>2</v>
      </c>
      <c r="M4" s="24" t="s">
        <v>7</v>
      </c>
      <c r="N4" s="24" t="s">
        <v>1</v>
      </c>
      <c r="O4" s="24" t="s">
        <v>2</v>
      </c>
      <c r="P4" s="24" t="s">
        <v>7</v>
      </c>
      <c r="Q4" s="24" t="s">
        <v>42</v>
      </c>
      <c r="R4" s="24" t="s">
        <v>43</v>
      </c>
      <c r="S4" s="24" t="s">
        <v>7</v>
      </c>
      <c r="T4" s="25" t="s">
        <v>86</v>
      </c>
      <c r="U4" s="25" t="s">
        <v>63</v>
      </c>
      <c r="V4" s="182"/>
      <c r="W4" s="183"/>
    </row>
    <row r="5" spans="1:23" s="5" customFormat="1" ht="11.25" customHeight="1">
      <c r="A5" s="13"/>
      <c r="B5" s="13"/>
      <c r="C5" s="3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7"/>
      <c r="V5" s="194"/>
      <c r="W5" s="196"/>
    </row>
    <row r="6" spans="1:23" s="5" customFormat="1" ht="7.5" customHeight="1">
      <c r="A6" s="9"/>
      <c r="B6" s="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5" customFormat="1" ht="16.5" customHeight="1">
      <c r="A7" s="14" t="s">
        <v>103</v>
      </c>
      <c r="B7" s="14">
        <v>19</v>
      </c>
      <c r="C7" s="31">
        <v>190411</v>
      </c>
      <c r="D7" s="32">
        <v>1760</v>
      </c>
      <c r="E7" s="32">
        <v>878</v>
      </c>
      <c r="F7" s="32">
        <v>882</v>
      </c>
      <c r="G7" s="32">
        <v>1502</v>
      </c>
      <c r="H7" s="32">
        <v>846</v>
      </c>
      <c r="I7" s="32">
        <v>656</v>
      </c>
      <c r="J7" s="32">
        <v>3</v>
      </c>
      <c r="K7" s="32">
        <v>3</v>
      </c>
      <c r="L7" s="95">
        <v>0</v>
      </c>
      <c r="M7" s="32">
        <v>2</v>
      </c>
      <c r="N7" s="32">
        <v>2</v>
      </c>
      <c r="O7" s="95">
        <v>0</v>
      </c>
      <c r="P7" s="32">
        <v>49</v>
      </c>
      <c r="Q7" s="32">
        <v>31</v>
      </c>
      <c r="R7" s="32">
        <v>18</v>
      </c>
      <c r="S7" s="32">
        <v>10</v>
      </c>
      <c r="T7" s="32">
        <v>8</v>
      </c>
      <c r="U7" s="32">
        <v>2</v>
      </c>
      <c r="V7" s="32">
        <v>1302</v>
      </c>
      <c r="W7" s="32">
        <v>404</v>
      </c>
    </row>
    <row r="8" spans="1:23" s="5" customFormat="1" ht="16.5" customHeight="1">
      <c r="A8" s="14"/>
      <c r="B8" s="14">
        <v>20</v>
      </c>
      <c r="C8" s="31">
        <v>192879</v>
      </c>
      <c r="D8" s="32">
        <v>1704</v>
      </c>
      <c r="E8" s="32">
        <v>897</v>
      </c>
      <c r="F8" s="32">
        <v>807</v>
      </c>
      <c r="G8" s="32">
        <v>1492</v>
      </c>
      <c r="H8" s="32">
        <v>807</v>
      </c>
      <c r="I8" s="32">
        <v>685</v>
      </c>
      <c r="J8" s="32">
        <v>8</v>
      </c>
      <c r="K8" s="32">
        <v>4</v>
      </c>
      <c r="L8" s="32">
        <v>4</v>
      </c>
      <c r="M8" s="32">
        <v>4</v>
      </c>
      <c r="N8" s="32">
        <v>1</v>
      </c>
      <c r="O8" s="32">
        <v>3</v>
      </c>
      <c r="P8" s="32">
        <v>46</v>
      </c>
      <c r="Q8" s="32">
        <v>28</v>
      </c>
      <c r="R8" s="32">
        <v>18</v>
      </c>
      <c r="S8" s="32">
        <v>10</v>
      </c>
      <c r="T8" s="32">
        <v>8</v>
      </c>
      <c r="U8" s="32">
        <v>2</v>
      </c>
      <c r="V8" s="32">
        <v>1378</v>
      </c>
      <c r="W8" s="32">
        <v>427</v>
      </c>
    </row>
    <row r="9" spans="1:23" s="5" customFormat="1" ht="16.5" customHeight="1">
      <c r="A9" s="14"/>
      <c r="B9" s="14">
        <v>21</v>
      </c>
      <c r="C9" s="31">
        <v>196640</v>
      </c>
      <c r="D9" s="32">
        <v>1822</v>
      </c>
      <c r="E9" s="32">
        <v>935</v>
      </c>
      <c r="F9" s="32">
        <v>887</v>
      </c>
      <c r="G9" s="32">
        <v>1544</v>
      </c>
      <c r="H9" s="32">
        <v>887</v>
      </c>
      <c r="I9" s="32">
        <v>657</v>
      </c>
      <c r="J9" s="32">
        <v>5</v>
      </c>
      <c r="K9" s="32">
        <v>3</v>
      </c>
      <c r="L9" s="32">
        <v>2</v>
      </c>
      <c r="M9" s="32">
        <v>3</v>
      </c>
      <c r="N9" s="32">
        <v>2</v>
      </c>
      <c r="O9" s="32">
        <v>1</v>
      </c>
      <c r="P9" s="32">
        <v>35</v>
      </c>
      <c r="Q9" s="32">
        <v>19</v>
      </c>
      <c r="R9" s="32">
        <v>16</v>
      </c>
      <c r="S9" s="32">
        <v>8</v>
      </c>
      <c r="T9" s="32">
        <v>5</v>
      </c>
      <c r="U9" s="32">
        <v>3</v>
      </c>
      <c r="V9" s="32">
        <v>1460</v>
      </c>
      <c r="W9" s="32">
        <v>422</v>
      </c>
    </row>
    <row r="10" spans="1:23" s="5" customFormat="1" ht="16.5" customHeight="1">
      <c r="A10" s="14"/>
      <c r="B10" s="14">
        <v>22</v>
      </c>
      <c r="C10" s="31">
        <v>190309</v>
      </c>
      <c r="D10" s="32">
        <v>1859</v>
      </c>
      <c r="E10" s="32">
        <v>998</v>
      </c>
      <c r="F10" s="32">
        <v>861</v>
      </c>
      <c r="G10" s="32">
        <v>1633</v>
      </c>
      <c r="H10" s="32">
        <v>924</v>
      </c>
      <c r="I10" s="32">
        <v>709</v>
      </c>
      <c r="J10" s="32">
        <v>4</v>
      </c>
      <c r="K10" s="32">
        <v>3</v>
      </c>
      <c r="L10" s="32">
        <v>1</v>
      </c>
      <c r="M10" s="32">
        <v>2</v>
      </c>
      <c r="N10" s="32">
        <v>1</v>
      </c>
      <c r="O10" s="32">
        <v>1</v>
      </c>
      <c r="P10" s="32">
        <v>50</v>
      </c>
      <c r="Q10" s="32">
        <v>28</v>
      </c>
      <c r="R10" s="32">
        <v>22</v>
      </c>
      <c r="S10" s="32">
        <v>7</v>
      </c>
      <c r="T10" s="32">
        <v>5</v>
      </c>
      <c r="U10" s="32">
        <v>2</v>
      </c>
      <c r="V10" s="32">
        <v>1459</v>
      </c>
      <c r="W10" s="32">
        <v>421</v>
      </c>
    </row>
    <row r="11" spans="1:23" s="5" customFormat="1" ht="16.5" customHeight="1">
      <c r="A11" s="14"/>
      <c r="B11" s="14">
        <v>23</v>
      </c>
      <c r="C11" s="31">
        <v>200144</v>
      </c>
      <c r="D11" s="32">
        <v>1835</v>
      </c>
      <c r="E11" s="32">
        <v>943</v>
      </c>
      <c r="F11" s="32">
        <v>892</v>
      </c>
      <c r="G11" s="32">
        <v>1670</v>
      </c>
      <c r="H11" s="32">
        <v>909</v>
      </c>
      <c r="I11" s="32">
        <v>761</v>
      </c>
      <c r="J11" s="32">
        <v>5</v>
      </c>
      <c r="K11" s="32">
        <v>2</v>
      </c>
      <c r="L11" s="32">
        <v>3</v>
      </c>
      <c r="M11" s="32">
        <v>2</v>
      </c>
      <c r="N11" s="32">
        <v>1</v>
      </c>
      <c r="O11" s="32">
        <v>1</v>
      </c>
      <c r="P11" s="32">
        <v>33</v>
      </c>
      <c r="Q11" s="32">
        <v>18</v>
      </c>
      <c r="R11" s="32">
        <v>15</v>
      </c>
      <c r="S11" s="32">
        <v>6</v>
      </c>
      <c r="T11" s="32">
        <v>5</v>
      </c>
      <c r="U11" s="32">
        <v>1</v>
      </c>
      <c r="V11" s="32">
        <v>1357</v>
      </c>
      <c r="W11" s="32">
        <v>399</v>
      </c>
    </row>
    <row r="12" spans="1:23" s="5" customFormat="1" ht="16.5" customHeight="1">
      <c r="A12" s="14"/>
      <c r="B12" s="14">
        <v>24</v>
      </c>
      <c r="C12" s="31">
        <v>200855</v>
      </c>
      <c r="D12" s="32">
        <v>1776</v>
      </c>
      <c r="E12" s="32">
        <v>919</v>
      </c>
      <c r="F12" s="32">
        <v>857</v>
      </c>
      <c r="G12" s="32">
        <v>1644</v>
      </c>
      <c r="H12" s="32">
        <v>918</v>
      </c>
      <c r="I12" s="32">
        <v>726</v>
      </c>
      <c r="J12" s="32">
        <v>5</v>
      </c>
      <c r="K12" s="32">
        <v>1</v>
      </c>
      <c r="L12" s="32">
        <v>4</v>
      </c>
      <c r="M12" s="32">
        <v>3</v>
      </c>
      <c r="N12" s="32">
        <v>1</v>
      </c>
      <c r="O12" s="32">
        <v>2</v>
      </c>
      <c r="P12" s="32">
        <v>49</v>
      </c>
      <c r="Q12" s="32">
        <v>29</v>
      </c>
      <c r="R12" s="32">
        <v>20</v>
      </c>
      <c r="S12" s="32">
        <v>10</v>
      </c>
      <c r="T12" s="32">
        <v>7</v>
      </c>
      <c r="U12" s="32">
        <v>3</v>
      </c>
      <c r="V12" s="32">
        <v>1328</v>
      </c>
      <c r="W12" s="32">
        <v>419</v>
      </c>
    </row>
    <row r="13" spans="1:23" s="5" customFormat="1" ht="16.5" customHeight="1">
      <c r="A13" s="14"/>
      <c r="B13" s="14">
        <v>25</v>
      </c>
      <c r="C13" s="31">
        <v>201861</v>
      </c>
      <c r="D13" s="32">
        <v>1776</v>
      </c>
      <c r="E13" s="32">
        <v>944</v>
      </c>
      <c r="F13" s="32">
        <v>832</v>
      </c>
      <c r="G13" s="32">
        <v>1749</v>
      </c>
      <c r="H13" s="32">
        <v>977</v>
      </c>
      <c r="I13" s="32">
        <v>772</v>
      </c>
      <c r="J13" s="32">
        <v>1</v>
      </c>
      <c r="K13" s="32">
        <v>1</v>
      </c>
      <c r="L13" s="95">
        <v>0</v>
      </c>
      <c r="M13" s="95">
        <v>0</v>
      </c>
      <c r="N13" s="95">
        <v>0</v>
      </c>
      <c r="O13" s="95">
        <v>0</v>
      </c>
      <c r="P13" s="32">
        <v>52</v>
      </c>
      <c r="Q13" s="32">
        <v>32</v>
      </c>
      <c r="R13" s="32">
        <v>20</v>
      </c>
      <c r="S13" s="32">
        <v>11</v>
      </c>
      <c r="T13" s="32">
        <v>11</v>
      </c>
      <c r="U13" s="95">
        <v>0</v>
      </c>
      <c r="V13" s="32">
        <v>1377</v>
      </c>
      <c r="W13" s="32">
        <v>377</v>
      </c>
    </row>
    <row r="14" spans="1:23" s="5" customFormat="1" ht="16.5" customHeight="1">
      <c r="A14" s="14"/>
      <c r="B14" s="14">
        <v>26</v>
      </c>
      <c r="C14" s="31">
        <v>203062</v>
      </c>
      <c r="D14" s="32">
        <v>1784</v>
      </c>
      <c r="E14" s="32">
        <v>938</v>
      </c>
      <c r="F14" s="32">
        <v>846</v>
      </c>
      <c r="G14" s="32">
        <v>1845</v>
      </c>
      <c r="H14" s="32">
        <v>981</v>
      </c>
      <c r="I14" s="32">
        <v>864</v>
      </c>
      <c r="J14" s="32">
        <v>4</v>
      </c>
      <c r="K14" s="95">
        <v>0</v>
      </c>
      <c r="L14" s="32">
        <v>4</v>
      </c>
      <c r="M14" s="32">
        <v>3</v>
      </c>
      <c r="N14" s="95">
        <v>0</v>
      </c>
      <c r="O14" s="32">
        <v>3</v>
      </c>
      <c r="P14" s="32">
        <v>51</v>
      </c>
      <c r="Q14" s="32">
        <v>27</v>
      </c>
      <c r="R14" s="32">
        <v>24</v>
      </c>
      <c r="S14" s="32">
        <v>6</v>
      </c>
      <c r="T14" s="32">
        <v>4</v>
      </c>
      <c r="U14" s="32">
        <v>2</v>
      </c>
      <c r="V14" s="32">
        <v>1297</v>
      </c>
      <c r="W14" s="32">
        <v>411</v>
      </c>
    </row>
    <row r="15" spans="1:23" s="5" customFormat="1" ht="16.5" customHeight="1">
      <c r="A15" s="14"/>
      <c r="B15" s="14">
        <v>27</v>
      </c>
      <c r="C15" s="31">
        <v>205070</v>
      </c>
      <c r="D15" s="32">
        <v>1747</v>
      </c>
      <c r="E15" s="32">
        <v>843</v>
      </c>
      <c r="F15" s="32">
        <v>904</v>
      </c>
      <c r="G15" s="32">
        <v>1749</v>
      </c>
      <c r="H15" s="32">
        <v>937</v>
      </c>
      <c r="I15" s="32">
        <v>812</v>
      </c>
      <c r="J15" s="32">
        <v>4</v>
      </c>
      <c r="K15" s="32">
        <v>3</v>
      </c>
      <c r="L15" s="32">
        <v>1</v>
      </c>
      <c r="M15" s="32">
        <v>2</v>
      </c>
      <c r="N15" s="32">
        <v>2</v>
      </c>
      <c r="O15" s="95">
        <v>0</v>
      </c>
      <c r="P15" s="32">
        <v>48</v>
      </c>
      <c r="Q15" s="32">
        <v>28</v>
      </c>
      <c r="R15" s="32">
        <v>20</v>
      </c>
      <c r="S15" s="32">
        <v>9</v>
      </c>
      <c r="T15" s="32">
        <v>7</v>
      </c>
      <c r="U15" s="32">
        <v>2</v>
      </c>
      <c r="V15" s="32">
        <v>1303</v>
      </c>
      <c r="W15" s="32">
        <v>415</v>
      </c>
    </row>
    <row r="16" spans="1:23" s="5" customFormat="1" ht="16.5" customHeight="1">
      <c r="A16" s="14"/>
      <c r="B16" s="14">
        <v>28</v>
      </c>
      <c r="C16" s="31">
        <v>206422</v>
      </c>
      <c r="D16" s="32">
        <v>1663</v>
      </c>
      <c r="E16" s="32">
        <v>889</v>
      </c>
      <c r="F16" s="32">
        <v>774</v>
      </c>
      <c r="G16" s="32">
        <v>1821</v>
      </c>
      <c r="H16" s="32">
        <v>1028</v>
      </c>
      <c r="I16" s="32">
        <v>793</v>
      </c>
      <c r="J16" s="32">
        <v>2</v>
      </c>
      <c r="K16" s="32">
        <v>1</v>
      </c>
      <c r="L16" s="32">
        <v>1</v>
      </c>
      <c r="M16" s="32">
        <v>1</v>
      </c>
      <c r="N16" s="95">
        <v>0</v>
      </c>
      <c r="O16" s="32">
        <v>1</v>
      </c>
      <c r="P16" s="32">
        <v>56</v>
      </c>
      <c r="Q16" s="32">
        <v>26</v>
      </c>
      <c r="R16" s="32">
        <v>30</v>
      </c>
      <c r="S16" s="32">
        <v>6</v>
      </c>
      <c r="T16" s="32">
        <v>5</v>
      </c>
      <c r="U16" s="32">
        <v>1</v>
      </c>
      <c r="V16" s="32">
        <v>1344</v>
      </c>
      <c r="W16" s="32">
        <v>373</v>
      </c>
    </row>
    <row r="17" spans="1:23" s="5" customFormat="1" ht="16.5" customHeight="1">
      <c r="A17" s="14"/>
      <c r="B17" s="14">
        <v>29</v>
      </c>
      <c r="C17" s="31">
        <v>208303</v>
      </c>
      <c r="D17" s="32">
        <v>1696</v>
      </c>
      <c r="E17" s="32">
        <v>843</v>
      </c>
      <c r="F17" s="32">
        <v>853</v>
      </c>
      <c r="G17" s="32">
        <v>1951</v>
      </c>
      <c r="H17" s="32">
        <v>1092</v>
      </c>
      <c r="I17" s="32">
        <v>859</v>
      </c>
      <c r="J17" s="32">
        <v>3</v>
      </c>
      <c r="K17" s="32">
        <v>3</v>
      </c>
      <c r="L17" s="95">
        <v>0</v>
      </c>
      <c r="M17" s="95">
        <v>0</v>
      </c>
      <c r="N17" s="95">
        <v>0</v>
      </c>
      <c r="O17" s="95">
        <v>0</v>
      </c>
      <c r="P17" s="32">
        <v>36</v>
      </c>
      <c r="Q17" s="32">
        <v>24</v>
      </c>
      <c r="R17" s="32">
        <v>12</v>
      </c>
      <c r="S17" s="32">
        <v>6</v>
      </c>
      <c r="T17" s="32">
        <v>6</v>
      </c>
      <c r="U17" s="95">
        <v>0</v>
      </c>
      <c r="V17" s="32">
        <v>1287</v>
      </c>
      <c r="W17" s="32">
        <v>358</v>
      </c>
    </row>
    <row r="18" spans="1:23" ht="7.5" customHeight="1">
      <c r="A18" s="104"/>
      <c r="B18" s="10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>
      <c r="A19" s="105"/>
      <c r="B19" s="105"/>
      <c r="C19" s="3"/>
    </row>
    <row r="20" spans="1:23">
      <c r="A20" s="105"/>
      <c r="B20" s="105"/>
    </row>
    <row r="21" spans="1:23">
      <c r="A21" s="5" t="s">
        <v>76</v>
      </c>
    </row>
    <row r="22" spans="1:23" s="106" customFormat="1" ht="28.5" customHeight="1">
      <c r="A22" s="8"/>
      <c r="B22" s="8"/>
      <c r="C22" s="44" t="s">
        <v>44</v>
      </c>
      <c r="D22" s="193" t="s">
        <v>45</v>
      </c>
      <c r="E22" s="193"/>
      <c r="F22" s="181" t="s">
        <v>65</v>
      </c>
      <c r="G22" s="181"/>
      <c r="H22" s="181" t="s">
        <v>66</v>
      </c>
      <c r="I22" s="181"/>
      <c r="J22" s="192" t="s">
        <v>88</v>
      </c>
      <c r="K22" s="192"/>
      <c r="L22" s="192"/>
      <c r="M22" s="192"/>
      <c r="N22" s="192"/>
      <c r="O22" s="192"/>
      <c r="P22" s="181" t="s">
        <v>104</v>
      </c>
      <c r="Q22" s="181"/>
      <c r="R22" s="193" t="s">
        <v>46</v>
      </c>
      <c r="S22" s="193"/>
      <c r="T22" s="193" t="s">
        <v>47</v>
      </c>
      <c r="U22" s="193"/>
      <c r="V22" s="184" t="s">
        <v>87</v>
      </c>
      <c r="W22" s="195"/>
    </row>
    <row r="23" spans="1:23" s="48" customFormat="1" ht="14.25" customHeight="1">
      <c r="A23" s="13"/>
      <c r="B23" s="13"/>
      <c r="C23" s="45" t="s">
        <v>48</v>
      </c>
      <c r="D23" s="177" t="s">
        <v>48</v>
      </c>
      <c r="E23" s="177"/>
      <c r="F23" s="177" t="s">
        <v>49</v>
      </c>
      <c r="G23" s="177"/>
      <c r="H23" s="177" t="s">
        <v>49</v>
      </c>
      <c r="I23" s="177"/>
      <c r="J23" s="191" t="s">
        <v>50</v>
      </c>
      <c r="K23" s="191"/>
      <c r="L23" s="191" t="s">
        <v>51</v>
      </c>
      <c r="M23" s="191"/>
      <c r="N23" s="191" t="s">
        <v>52</v>
      </c>
      <c r="O23" s="191"/>
      <c r="P23" s="177" t="s">
        <v>97</v>
      </c>
      <c r="Q23" s="177"/>
      <c r="R23" s="177" t="s">
        <v>48</v>
      </c>
      <c r="S23" s="177"/>
      <c r="T23" s="177" t="s">
        <v>48</v>
      </c>
      <c r="U23" s="177"/>
      <c r="V23" s="47" t="s">
        <v>69</v>
      </c>
      <c r="W23" s="47" t="s">
        <v>70</v>
      </c>
    </row>
    <row r="24" spans="1:23" ht="7.5" customHeight="1">
      <c r="A24" s="9"/>
      <c r="B24" s="9"/>
      <c r="C24" s="20"/>
      <c r="D24" s="4"/>
      <c r="F24" s="198"/>
      <c r="G24" s="199"/>
      <c r="H24" s="4"/>
      <c r="P24" s="4"/>
      <c r="R24" s="4"/>
    </row>
    <row r="25" spans="1:23" ht="16.5" customHeight="1">
      <c r="A25" s="14" t="s">
        <v>61</v>
      </c>
      <c r="B25" s="14">
        <v>19</v>
      </c>
      <c r="C25" s="42">
        <f t="shared" ref="C25:C35" si="0">D7/C7*1000</f>
        <v>9.2431634726985319</v>
      </c>
      <c r="D25" s="188">
        <f t="shared" ref="D25:D34" si="1">G7/C7*1000</f>
        <v>7.8881997363597689</v>
      </c>
      <c r="E25" s="188"/>
      <c r="F25" s="188">
        <f t="shared" ref="F25:F34" si="2">J7/D7*1000</f>
        <v>1.7045454545454544</v>
      </c>
      <c r="G25" s="188"/>
      <c r="H25" s="188">
        <f t="shared" ref="H25:H34" si="3">M7/D7*1000</f>
        <v>1.1363636363636362</v>
      </c>
      <c r="I25" s="188"/>
      <c r="J25" s="188">
        <f>SUM(L25:O25)</f>
        <v>27.08678828081813</v>
      </c>
      <c r="K25" s="188"/>
      <c r="L25" s="188">
        <f t="shared" ref="L25:L34" si="4">Q7/(D7+P7)*1000</f>
        <v>17.136539524599225</v>
      </c>
      <c r="M25" s="188"/>
      <c r="N25" s="188">
        <f t="shared" ref="N25:N34" si="5">R7/(D7+P7)*1000</f>
        <v>9.9502487562189046</v>
      </c>
      <c r="O25" s="188"/>
      <c r="P25" s="188">
        <f t="shared" ref="P25:P34" si="6">S7/(D7+T7)*1000</f>
        <v>5.6561085972850673</v>
      </c>
      <c r="Q25" s="188"/>
      <c r="R25" s="188">
        <f t="shared" ref="R25:R34" si="7">V7/C7*1000</f>
        <v>6.8378402508258445</v>
      </c>
      <c r="S25" s="188"/>
      <c r="T25" s="189">
        <f t="shared" ref="T25:T34" si="8">W7/C7*1000</f>
        <v>2.1217261607785263</v>
      </c>
      <c r="U25" s="189"/>
      <c r="V25" s="50">
        <v>30.9</v>
      </c>
      <c r="W25" s="50">
        <v>28.7</v>
      </c>
    </row>
    <row r="26" spans="1:23" ht="16.5" customHeight="1">
      <c r="A26" s="14"/>
      <c r="B26" s="14">
        <v>20</v>
      </c>
      <c r="C26" s="42">
        <f t="shared" si="0"/>
        <v>8.8345543060675347</v>
      </c>
      <c r="D26" s="188">
        <f t="shared" si="1"/>
        <v>7.73541961540655</v>
      </c>
      <c r="E26" s="188"/>
      <c r="F26" s="188">
        <f t="shared" si="2"/>
        <v>4.694835680751174</v>
      </c>
      <c r="G26" s="188"/>
      <c r="H26" s="188">
        <f t="shared" si="3"/>
        <v>2.347417840375587</v>
      </c>
      <c r="I26" s="188"/>
      <c r="J26" s="188">
        <f t="shared" ref="J26:J31" si="9">SUM(L26:O26)</f>
        <v>26.285714285714285</v>
      </c>
      <c r="K26" s="188"/>
      <c r="L26" s="188">
        <f t="shared" si="4"/>
        <v>16</v>
      </c>
      <c r="M26" s="188"/>
      <c r="N26" s="188">
        <f t="shared" si="5"/>
        <v>10.285714285714285</v>
      </c>
      <c r="O26" s="188"/>
      <c r="P26" s="188">
        <f t="shared" si="6"/>
        <v>5.8411214953271022</v>
      </c>
      <c r="Q26" s="188"/>
      <c r="R26" s="188">
        <f t="shared" si="7"/>
        <v>7.1443754892963982</v>
      </c>
      <c r="S26" s="188"/>
      <c r="T26" s="189">
        <f t="shared" si="8"/>
        <v>2.2138231741143413</v>
      </c>
      <c r="U26" s="189"/>
      <c r="V26" s="50">
        <v>31</v>
      </c>
      <c r="W26" s="50">
        <v>28.8</v>
      </c>
    </row>
    <row r="27" spans="1:23" ht="16.5" customHeight="1">
      <c r="A27" s="14"/>
      <c r="B27" s="14">
        <v>21</v>
      </c>
      <c r="C27" s="42">
        <f t="shared" si="0"/>
        <v>9.2656631407648504</v>
      </c>
      <c r="D27" s="188">
        <f t="shared" si="1"/>
        <v>7.8519121236777876</v>
      </c>
      <c r="E27" s="188"/>
      <c r="F27" s="188">
        <f t="shared" si="2"/>
        <v>2.7442371020856204</v>
      </c>
      <c r="G27" s="188"/>
      <c r="H27" s="188">
        <f t="shared" si="3"/>
        <v>1.646542261251372</v>
      </c>
      <c r="I27" s="188"/>
      <c r="J27" s="188">
        <f t="shared" si="9"/>
        <v>18.847603661820138</v>
      </c>
      <c r="K27" s="188"/>
      <c r="L27" s="188">
        <f t="shared" si="4"/>
        <v>10.231556273559503</v>
      </c>
      <c r="M27" s="188"/>
      <c r="N27" s="188">
        <f t="shared" si="5"/>
        <v>8.6160473882606361</v>
      </c>
      <c r="O27" s="188"/>
      <c r="P27" s="188">
        <f t="shared" si="6"/>
        <v>4.3787629994526549</v>
      </c>
      <c r="Q27" s="188"/>
      <c r="R27" s="188">
        <f t="shared" si="7"/>
        <v>7.4247355573637108</v>
      </c>
      <c r="S27" s="188"/>
      <c r="T27" s="189">
        <f t="shared" si="8"/>
        <v>2.1460537021969079</v>
      </c>
      <c r="U27" s="189"/>
      <c r="V27" s="50">
        <v>30.7</v>
      </c>
      <c r="W27" s="50">
        <v>29.2</v>
      </c>
    </row>
    <row r="28" spans="1:23" ht="16.5" customHeight="1">
      <c r="A28" s="14"/>
      <c r="B28" s="14">
        <v>22</v>
      </c>
      <c r="C28" s="42">
        <f t="shared" si="0"/>
        <v>9.7683241465196069</v>
      </c>
      <c r="D28" s="188">
        <f t="shared" si="1"/>
        <v>8.5807817812084561</v>
      </c>
      <c r="E28" s="188"/>
      <c r="F28" s="188">
        <f t="shared" si="2"/>
        <v>2.1516944593867668</v>
      </c>
      <c r="G28" s="188"/>
      <c r="H28" s="188">
        <f t="shared" si="3"/>
        <v>1.0758472296933834</v>
      </c>
      <c r="I28" s="188"/>
      <c r="J28" s="188">
        <f t="shared" si="9"/>
        <v>26.191723415400734</v>
      </c>
      <c r="K28" s="188"/>
      <c r="L28" s="188">
        <f t="shared" si="4"/>
        <v>14.667365112624411</v>
      </c>
      <c r="M28" s="188"/>
      <c r="N28" s="188">
        <f t="shared" si="5"/>
        <v>11.524358302776323</v>
      </c>
      <c r="O28" s="188"/>
      <c r="P28" s="188">
        <f t="shared" si="6"/>
        <v>3.755364806866953</v>
      </c>
      <c r="Q28" s="188"/>
      <c r="R28" s="188">
        <f t="shared" si="7"/>
        <v>7.6664792521635867</v>
      </c>
      <c r="S28" s="188"/>
      <c r="T28" s="189">
        <f t="shared" si="8"/>
        <v>2.212191751309712</v>
      </c>
      <c r="U28" s="189"/>
      <c r="V28" s="50">
        <v>31</v>
      </c>
      <c r="W28" s="50">
        <v>29.2</v>
      </c>
    </row>
    <row r="29" spans="1:23" ht="16.5" customHeight="1">
      <c r="A29" s="14"/>
      <c r="B29" s="14">
        <v>23</v>
      </c>
      <c r="C29" s="42">
        <f t="shared" si="0"/>
        <v>9.1683987528979145</v>
      </c>
      <c r="D29" s="188">
        <f t="shared" si="1"/>
        <v>8.3439923255256225</v>
      </c>
      <c r="E29" s="188"/>
      <c r="F29" s="188">
        <f t="shared" si="2"/>
        <v>2.7247956403269753</v>
      </c>
      <c r="G29" s="188"/>
      <c r="H29" s="188">
        <f t="shared" si="3"/>
        <v>1.0899182561307903</v>
      </c>
      <c r="I29" s="188"/>
      <c r="J29" s="188">
        <f t="shared" si="9"/>
        <v>17.66595289079229</v>
      </c>
      <c r="K29" s="188"/>
      <c r="L29" s="188">
        <f t="shared" si="4"/>
        <v>9.6359743040685224</v>
      </c>
      <c r="M29" s="188"/>
      <c r="N29" s="188">
        <f t="shared" si="5"/>
        <v>8.0299785867237681</v>
      </c>
      <c r="O29" s="188"/>
      <c r="P29" s="188">
        <f t="shared" si="6"/>
        <v>3.2608695652173911</v>
      </c>
      <c r="Q29" s="188"/>
      <c r="R29" s="188">
        <f t="shared" si="7"/>
        <v>6.7801183148133344</v>
      </c>
      <c r="S29" s="188"/>
      <c r="T29" s="189">
        <f t="shared" si="8"/>
        <v>1.9935646334639061</v>
      </c>
      <c r="U29" s="189"/>
      <c r="V29" s="50">
        <v>31.4</v>
      </c>
      <c r="W29" s="50">
        <v>29.3</v>
      </c>
    </row>
    <row r="30" spans="1:23" ht="16.5" customHeight="1">
      <c r="A30" s="14"/>
      <c r="B30" s="14">
        <v>24</v>
      </c>
      <c r="C30" s="42">
        <f t="shared" si="0"/>
        <v>8.8421995967240061</v>
      </c>
      <c r="D30" s="188">
        <f t="shared" si="1"/>
        <v>8.1850090861566809</v>
      </c>
      <c r="E30" s="188"/>
      <c r="F30" s="188">
        <f t="shared" si="2"/>
        <v>2.8153153153153152</v>
      </c>
      <c r="G30" s="188"/>
      <c r="H30" s="188">
        <f t="shared" si="3"/>
        <v>1.6891891891891893</v>
      </c>
      <c r="I30" s="188"/>
      <c r="J30" s="188">
        <f t="shared" si="9"/>
        <v>26.849315068493148</v>
      </c>
      <c r="K30" s="188"/>
      <c r="L30" s="188">
        <f t="shared" si="4"/>
        <v>15.890410958904109</v>
      </c>
      <c r="M30" s="188"/>
      <c r="N30" s="188">
        <f t="shared" si="5"/>
        <v>10.95890410958904</v>
      </c>
      <c r="O30" s="188"/>
      <c r="P30" s="188">
        <f t="shared" si="6"/>
        <v>5.608524957936063</v>
      </c>
      <c r="Q30" s="188"/>
      <c r="R30" s="188">
        <f t="shared" si="7"/>
        <v>6.6117348335864179</v>
      </c>
      <c r="S30" s="188"/>
      <c r="T30" s="189">
        <f t="shared" si="8"/>
        <v>2.0860819994523414</v>
      </c>
      <c r="U30" s="189"/>
      <c r="V30" s="50">
        <v>31.2</v>
      </c>
      <c r="W30" s="50">
        <v>29.3</v>
      </c>
    </row>
    <row r="31" spans="1:23" ht="16.5" customHeight="1">
      <c r="A31" s="14"/>
      <c r="B31" s="14">
        <v>25</v>
      </c>
      <c r="C31" s="42">
        <f t="shared" si="0"/>
        <v>8.7981333690014427</v>
      </c>
      <c r="D31" s="188">
        <f t="shared" si="1"/>
        <v>8.664377963053786</v>
      </c>
      <c r="E31" s="188"/>
      <c r="F31" s="188">
        <f t="shared" si="2"/>
        <v>0.56306306306306309</v>
      </c>
      <c r="G31" s="190"/>
      <c r="H31" s="95">
        <f t="shared" si="3"/>
        <v>0</v>
      </c>
      <c r="I31" s="95"/>
      <c r="J31" s="188">
        <f t="shared" si="9"/>
        <v>28.446389496717721</v>
      </c>
      <c r="K31" s="188"/>
      <c r="L31" s="188">
        <f t="shared" si="4"/>
        <v>17.505470459518598</v>
      </c>
      <c r="M31" s="188"/>
      <c r="N31" s="188">
        <f t="shared" si="5"/>
        <v>10.940919037199125</v>
      </c>
      <c r="O31" s="188"/>
      <c r="P31" s="188">
        <f t="shared" si="6"/>
        <v>6.1555679910464471</v>
      </c>
      <c r="Q31" s="188"/>
      <c r="R31" s="188">
        <f t="shared" si="7"/>
        <v>6.8215257033305097</v>
      </c>
      <c r="S31" s="188"/>
      <c r="T31" s="189">
        <f t="shared" si="8"/>
        <v>1.8676217793432113</v>
      </c>
      <c r="U31" s="189"/>
      <c r="V31" s="50">
        <v>31.3</v>
      </c>
      <c r="W31" s="50">
        <v>29.3</v>
      </c>
    </row>
    <row r="32" spans="1:23" ht="16.5" customHeight="1">
      <c r="A32" s="14"/>
      <c r="B32" s="14">
        <v>26</v>
      </c>
      <c r="C32" s="42">
        <f t="shared" si="0"/>
        <v>8.7854940855502264</v>
      </c>
      <c r="D32" s="188">
        <f t="shared" si="1"/>
        <v>9.0858949483409006</v>
      </c>
      <c r="E32" s="188"/>
      <c r="F32" s="188">
        <f t="shared" si="2"/>
        <v>2.2421524663677128</v>
      </c>
      <c r="G32" s="188"/>
      <c r="H32" s="188">
        <f t="shared" si="3"/>
        <v>1.6816143497757849</v>
      </c>
      <c r="I32" s="188"/>
      <c r="J32" s="188">
        <f>SUM(L32:O32)</f>
        <v>27.792915531335151</v>
      </c>
      <c r="K32" s="188"/>
      <c r="L32" s="188">
        <f t="shared" si="4"/>
        <v>14.713896457765667</v>
      </c>
      <c r="M32" s="188"/>
      <c r="N32" s="188">
        <f t="shared" si="5"/>
        <v>13.079019073569484</v>
      </c>
      <c r="O32" s="188"/>
      <c r="P32" s="188">
        <f t="shared" si="6"/>
        <v>3.3557046979865772</v>
      </c>
      <c r="Q32" s="188"/>
      <c r="R32" s="188">
        <f t="shared" si="7"/>
        <v>6.3872117875328716</v>
      </c>
      <c r="S32" s="188"/>
      <c r="T32" s="189">
        <f t="shared" si="8"/>
        <v>2.0240123706060218</v>
      </c>
      <c r="U32" s="189"/>
      <c r="V32" s="50">
        <v>31.3</v>
      </c>
      <c r="W32" s="50">
        <v>29.4</v>
      </c>
    </row>
    <row r="33" spans="1:23" ht="16.5" customHeight="1">
      <c r="A33" s="14"/>
      <c r="B33" s="14">
        <v>27</v>
      </c>
      <c r="C33" s="42">
        <f t="shared" si="0"/>
        <v>8.5190422782464523</v>
      </c>
      <c r="D33" s="188">
        <f t="shared" si="1"/>
        <v>8.5287950455941868</v>
      </c>
      <c r="E33" s="188"/>
      <c r="F33" s="188">
        <f t="shared" si="2"/>
        <v>2.2896393817973668</v>
      </c>
      <c r="G33" s="188"/>
      <c r="H33" s="188">
        <f t="shared" si="3"/>
        <v>1.1448196908986834</v>
      </c>
      <c r="I33" s="188"/>
      <c r="J33" s="188">
        <f>SUM(L33:O33)</f>
        <v>26.740947075208915</v>
      </c>
      <c r="K33" s="188"/>
      <c r="L33" s="188">
        <f t="shared" si="4"/>
        <v>15.598885793871865</v>
      </c>
      <c r="M33" s="188"/>
      <c r="N33" s="188">
        <f t="shared" si="5"/>
        <v>11.142061281337048</v>
      </c>
      <c r="O33" s="188"/>
      <c r="P33" s="188">
        <f t="shared" si="6"/>
        <v>5.1311288483466369</v>
      </c>
      <c r="Q33" s="188"/>
      <c r="R33" s="188">
        <f t="shared" si="7"/>
        <v>6.3539279270493001</v>
      </c>
      <c r="S33" s="188"/>
      <c r="T33" s="189">
        <f t="shared" si="8"/>
        <v>2.0236992246549961</v>
      </c>
      <c r="U33" s="189"/>
      <c r="V33" s="50">
        <v>31.3</v>
      </c>
      <c r="W33" s="50">
        <v>29.8</v>
      </c>
    </row>
    <row r="34" spans="1:23" ht="16.5" customHeight="1">
      <c r="A34" s="14"/>
      <c r="B34" s="14">
        <v>28</v>
      </c>
      <c r="C34" s="42">
        <f t="shared" si="0"/>
        <v>8.0563118272277183</v>
      </c>
      <c r="D34" s="188">
        <f t="shared" si="1"/>
        <v>8.8217341174874768</v>
      </c>
      <c r="E34" s="188"/>
      <c r="F34" s="188">
        <f t="shared" si="2"/>
        <v>1.2026458208057726</v>
      </c>
      <c r="G34" s="188"/>
      <c r="H34" s="188">
        <f t="shared" si="3"/>
        <v>0.60132291040288632</v>
      </c>
      <c r="I34" s="188"/>
      <c r="J34" s="188">
        <f>SUM(L34:O34)</f>
        <v>32.577079697498547</v>
      </c>
      <c r="K34" s="188"/>
      <c r="L34" s="188">
        <f t="shared" si="4"/>
        <v>15.125072716695753</v>
      </c>
      <c r="M34" s="188"/>
      <c r="N34" s="188">
        <f t="shared" si="5"/>
        <v>17.452006980802793</v>
      </c>
      <c r="O34" s="188"/>
      <c r="P34" s="188">
        <f t="shared" si="6"/>
        <v>3.5971223021582737</v>
      </c>
      <c r="Q34" s="188"/>
      <c r="R34" s="188">
        <f t="shared" si="7"/>
        <v>6.5109339120830141</v>
      </c>
      <c r="S34" s="188"/>
      <c r="T34" s="189">
        <f t="shared" si="8"/>
        <v>1.8069779383980389</v>
      </c>
      <c r="U34" s="189"/>
      <c r="V34" s="50">
        <v>31.3</v>
      </c>
      <c r="W34" s="50">
        <v>29.5</v>
      </c>
    </row>
    <row r="35" spans="1:23" s="124" customFormat="1" ht="16.5" customHeight="1">
      <c r="A35" s="14"/>
      <c r="B35" s="14">
        <v>29</v>
      </c>
      <c r="C35" s="42">
        <f t="shared" si="0"/>
        <v>8.1419854730848815</v>
      </c>
      <c r="D35" s="188">
        <f>G17/C17*1000</f>
        <v>9.3661637134366771</v>
      </c>
      <c r="E35" s="188"/>
      <c r="F35" s="188">
        <f>J17/D17*1000</f>
        <v>1.7688679245283019</v>
      </c>
      <c r="G35" s="188"/>
      <c r="H35" s="188" t="s">
        <v>110</v>
      </c>
      <c r="I35" s="188"/>
      <c r="J35" s="188">
        <f>SUM(L35:O35)</f>
        <v>20.785219399538107</v>
      </c>
      <c r="K35" s="188"/>
      <c r="L35" s="188">
        <f>Q17/(D17+P17)*1000</f>
        <v>13.856812933025404</v>
      </c>
      <c r="M35" s="188"/>
      <c r="N35" s="188">
        <f>R17/(D17+P17)*1000</f>
        <v>6.9284064665127021</v>
      </c>
      <c r="O35" s="188"/>
      <c r="P35" s="188">
        <f>S17/(D17+T17)*1000</f>
        <v>3.5252643948296125</v>
      </c>
      <c r="Q35" s="188"/>
      <c r="R35" s="188">
        <f>V17/C17*1000</f>
        <v>6.1784995895402375</v>
      </c>
      <c r="S35" s="188"/>
      <c r="T35" s="189">
        <f>W17/C17*1000</f>
        <v>1.718650235474285</v>
      </c>
      <c r="U35" s="189"/>
      <c r="V35" s="50">
        <v>31.3</v>
      </c>
      <c r="W35" s="50">
        <v>29.4</v>
      </c>
    </row>
    <row r="36" spans="1:23" ht="7.5" customHeight="1">
      <c r="A36" s="104"/>
      <c r="B36" s="104"/>
      <c r="C36" s="107"/>
      <c r="D36" s="104"/>
      <c r="E36" s="104"/>
      <c r="F36" s="104"/>
      <c r="G36" s="104"/>
      <c r="H36" s="104"/>
      <c r="I36" s="104"/>
      <c r="J36" s="197"/>
      <c r="K36" s="197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23" ht="9" customHeight="1">
      <c r="A37" s="105"/>
      <c r="B37" s="105"/>
      <c r="E37" s="41"/>
      <c r="F37" s="41"/>
      <c r="G37" s="41"/>
      <c r="H37" s="41"/>
      <c r="I37" s="41"/>
      <c r="J37" s="41"/>
    </row>
    <row r="38" spans="1:23">
      <c r="A38" s="2" t="s">
        <v>3</v>
      </c>
      <c r="C38" s="3" t="s">
        <v>109</v>
      </c>
    </row>
    <row r="39" spans="1:23">
      <c r="A39" s="2"/>
      <c r="C39" s="3" t="s">
        <v>108</v>
      </c>
    </row>
    <row r="40" spans="1:23" ht="13.5" customHeight="1">
      <c r="A40" s="105"/>
      <c r="C40" s="3" t="s">
        <v>85</v>
      </c>
    </row>
    <row r="41" spans="1:23" ht="13.5" customHeight="1">
      <c r="A41" s="2"/>
      <c r="C41" s="3" t="s">
        <v>100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3" ht="13.5" customHeight="1">
      <c r="A42" s="2"/>
      <c r="C42" s="3" t="s">
        <v>99</v>
      </c>
    </row>
    <row r="43" spans="1:23" s="3" customFormat="1" ht="13.5" customHeight="1">
      <c r="A43" s="2"/>
    </row>
  </sheetData>
  <mergeCells count="125">
    <mergeCell ref="D32:E32"/>
    <mergeCell ref="F32:G32"/>
    <mergeCell ref="H32:I32"/>
    <mergeCell ref="J34:K34"/>
    <mergeCell ref="L34:M34"/>
    <mergeCell ref="N34:O34"/>
    <mergeCell ref="D34:E34"/>
    <mergeCell ref="D33:E33"/>
    <mergeCell ref="F33:G33"/>
    <mergeCell ref="H33:I33"/>
    <mergeCell ref="L33:M33"/>
    <mergeCell ref="H34:I34"/>
    <mergeCell ref="T34:U34"/>
    <mergeCell ref="P31:Q31"/>
    <mergeCell ref="R31:S31"/>
    <mergeCell ref="T31:U31"/>
    <mergeCell ref="R30:S30"/>
    <mergeCell ref="N33:O33"/>
    <mergeCell ref="P33:Q33"/>
    <mergeCell ref="R33:S33"/>
    <mergeCell ref="T33:U33"/>
    <mergeCell ref="P30:Q30"/>
    <mergeCell ref="F27:G27"/>
    <mergeCell ref="H27:I27"/>
    <mergeCell ref="J26:K26"/>
    <mergeCell ref="F23:G23"/>
    <mergeCell ref="D25:E25"/>
    <mergeCell ref="H26:I26"/>
    <mergeCell ref="D26:E26"/>
    <mergeCell ref="F24:G24"/>
    <mergeCell ref="H25:I25"/>
    <mergeCell ref="F26:G26"/>
    <mergeCell ref="F25:G25"/>
    <mergeCell ref="D27:E27"/>
    <mergeCell ref="J36:K36"/>
    <mergeCell ref="L25:M25"/>
    <mergeCell ref="N28:O28"/>
    <mergeCell ref="N30:O30"/>
    <mergeCell ref="J25:K25"/>
    <mergeCell ref="J32:K32"/>
    <mergeCell ref="L32:M32"/>
    <mergeCell ref="N32:O32"/>
    <mergeCell ref="N25:O25"/>
    <mergeCell ref="J33:K33"/>
    <mergeCell ref="L27:M27"/>
    <mergeCell ref="J27:K27"/>
    <mergeCell ref="L26:M26"/>
    <mergeCell ref="N27:O27"/>
    <mergeCell ref="T25:U25"/>
    <mergeCell ref="P25:Q25"/>
    <mergeCell ref="R27:S27"/>
    <mergeCell ref="R26:S26"/>
    <mergeCell ref="T27:U27"/>
    <mergeCell ref="T26:U26"/>
    <mergeCell ref="V2:V5"/>
    <mergeCell ref="P2:R3"/>
    <mergeCell ref="V22:W22"/>
    <mergeCell ref="S2:U3"/>
    <mergeCell ref="R25:S25"/>
    <mergeCell ref="W2:W5"/>
    <mergeCell ref="T22:U22"/>
    <mergeCell ref="T23:U23"/>
    <mergeCell ref="P23:Q23"/>
    <mergeCell ref="R23:S23"/>
    <mergeCell ref="R22:S22"/>
    <mergeCell ref="P22:Q22"/>
    <mergeCell ref="P27:Q27"/>
    <mergeCell ref="F22:G22"/>
    <mergeCell ref="N26:O26"/>
    <mergeCell ref="P26:Q26"/>
    <mergeCell ref="D2:F3"/>
    <mergeCell ref="G2:I3"/>
    <mergeCell ref="J2:L3"/>
    <mergeCell ref="M2:O3"/>
    <mergeCell ref="L23:M23"/>
    <mergeCell ref="H22:I22"/>
    <mergeCell ref="H23:I23"/>
    <mergeCell ref="J22:O22"/>
    <mergeCell ref="J23:K23"/>
    <mergeCell ref="D23:E23"/>
    <mergeCell ref="D22:E22"/>
    <mergeCell ref="N23:O23"/>
    <mergeCell ref="D31:E31"/>
    <mergeCell ref="J31:K31"/>
    <mergeCell ref="L31:M31"/>
    <mergeCell ref="N31:O31"/>
    <mergeCell ref="L29:M29"/>
    <mergeCell ref="D28:E28"/>
    <mergeCell ref="F28:G28"/>
    <mergeCell ref="D29:E29"/>
    <mergeCell ref="J28:K28"/>
    <mergeCell ref="L28:M28"/>
    <mergeCell ref="F29:G29"/>
    <mergeCell ref="H29:I29"/>
    <mergeCell ref="J29:K29"/>
    <mergeCell ref="H28:I28"/>
    <mergeCell ref="D30:E30"/>
    <mergeCell ref="F30:G30"/>
    <mergeCell ref="H30:I30"/>
    <mergeCell ref="J30:K30"/>
    <mergeCell ref="L30:M30"/>
    <mergeCell ref="D35:E35"/>
    <mergeCell ref="F35:G35"/>
    <mergeCell ref="H35:I35"/>
    <mergeCell ref="J35:K35"/>
    <mergeCell ref="L35:M35"/>
    <mergeCell ref="N35:O35"/>
    <mergeCell ref="T28:U28"/>
    <mergeCell ref="P28:Q28"/>
    <mergeCell ref="N29:O29"/>
    <mergeCell ref="P29:Q29"/>
    <mergeCell ref="R29:S29"/>
    <mergeCell ref="T29:U29"/>
    <mergeCell ref="P35:Q35"/>
    <mergeCell ref="R35:S35"/>
    <mergeCell ref="T35:U35"/>
    <mergeCell ref="R28:S28"/>
    <mergeCell ref="P34:Q34"/>
    <mergeCell ref="R34:S34"/>
    <mergeCell ref="F31:G31"/>
    <mergeCell ref="T30:U30"/>
    <mergeCell ref="P32:Q32"/>
    <mergeCell ref="R32:S32"/>
    <mergeCell ref="T32:U32"/>
    <mergeCell ref="F34:G34"/>
  </mergeCells>
  <phoneticPr fontId="2"/>
  <pageMargins left="0.78740157480314965" right="0.74803149606299213" top="0.98425196850393704" bottom="0.98425196850393704" header="0.47244094488188981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/>
  </sheetViews>
  <sheetFormatPr defaultRowHeight="13.5"/>
  <cols>
    <col min="1" max="1" width="3.25" style="49" customWidth="1"/>
    <col min="2" max="2" width="2.125" style="49" customWidth="1"/>
    <col min="3" max="3" width="6.125" style="49" customWidth="1"/>
    <col min="4" max="4" width="4.375" style="49" customWidth="1"/>
    <col min="5" max="6" width="3.875" style="49" customWidth="1"/>
    <col min="7" max="7" width="4.375" style="49" customWidth="1"/>
    <col min="8" max="9" width="3.875" style="49" customWidth="1"/>
    <col min="10" max="15" width="3.25" style="49" customWidth="1"/>
    <col min="16" max="21" width="3.75" style="49" customWidth="1"/>
    <col min="22" max="23" width="4.375" style="49" customWidth="1"/>
    <col min="24" max="16384" width="9" style="49"/>
  </cols>
  <sheetData>
    <row r="1" spans="1:23" s="5" customFormat="1" ht="13.5" customHeight="1">
      <c r="A1" s="5" t="s">
        <v>117</v>
      </c>
      <c r="T1" s="6"/>
      <c r="W1" s="7" t="s">
        <v>91</v>
      </c>
    </row>
    <row r="2" spans="1:23" s="5" customFormat="1" ht="11.25" customHeight="1">
      <c r="A2" s="8"/>
      <c r="B2" s="8"/>
      <c r="C2" s="35"/>
      <c r="D2" s="141" t="s">
        <v>34</v>
      </c>
      <c r="E2" s="142"/>
      <c r="F2" s="143"/>
      <c r="G2" s="141" t="s">
        <v>35</v>
      </c>
      <c r="H2" s="142"/>
      <c r="I2" s="143"/>
      <c r="J2" s="141" t="s">
        <v>36</v>
      </c>
      <c r="K2" s="142"/>
      <c r="L2" s="143"/>
      <c r="M2" s="141" t="s">
        <v>37</v>
      </c>
      <c r="N2" s="142"/>
      <c r="O2" s="143"/>
      <c r="P2" s="141" t="s">
        <v>38</v>
      </c>
      <c r="Q2" s="142"/>
      <c r="R2" s="143"/>
      <c r="S2" s="141" t="s">
        <v>39</v>
      </c>
      <c r="T2" s="142"/>
      <c r="U2" s="143"/>
      <c r="V2" s="181" t="s">
        <v>40</v>
      </c>
      <c r="W2" s="130" t="s">
        <v>41</v>
      </c>
    </row>
    <row r="3" spans="1:23" s="5" customFormat="1" ht="11.25" customHeight="1">
      <c r="A3" s="13"/>
      <c r="B3" s="13"/>
      <c r="C3" s="96" t="s">
        <v>53</v>
      </c>
      <c r="D3" s="147"/>
      <c r="E3" s="148"/>
      <c r="F3" s="149"/>
      <c r="G3" s="147"/>
      <c r="H3" s="148"/>
      <c r="I3" s="149"/>
      <c r="J3" s="147"/>
      <c r="K3" s="148"/>
      <c r="L3" s="149"/>
      <c r="M3" s="147"/>
      <c r="N3" s="148"/>
      <c r="O3" s="149"/>
      <c r="P3" s="147"/>
      <c r="Q3" s="148"/>
      <c r="R3" s="149"/>
      <c r="S3" s="147"/>
      <c r="T3" s="148"/>
      <c r="U3" s="149"/>
      <c r="V3" s="182"/>
      <c r="W3" s="183"/>
    </row>
    <row r="4" spans="1:23" s="5" customFormat="1" ht="51.75" customHeight="1">
      <c r="B4" s="13"/>
      <c r="C4" s="37" t="s">
        <v>60</v>
      </c>
      <c r="D4" s="24" t="s">
        <v>7</v>
      </c>
      <c r="E4" s="24" t="s">
        <v>1</v>
      </c>
      <c r="F4" s="24" t="s">
        <v>2</v>
      </c>
      <c r="G4" s="24" t="s">
        <v>7</v>
      </c>
      <c r="H4" s="24" t="s">
        <v>1</v>
      </c>
      <c r="I4" s="24" t="s">
        <v>2</v>
      </c>
      <c r="J4" s="24" t="s">
        <v>7</v>
      </c>
      <c r="K4" s="24" t="s">
        <v>1</v>
      </c>
      <c r="L4" s="24" t="s">
        <v>2</v>
      </c>
      <c r="M4" s="24" t="s">
        <v>7</v>
      </c>
      <c r="N4" s="24" t="s">
        <v>1</v>
      </c>
      <c r="O4" s="24" t="s">
        <v>2</v>
      </c>
      <c r="P4" s="24" t="s">
        <v>7</v>
      </c>
      <c r="Q4" s="24" t="s">
        <v>42</v>
      </c>
      <c r="R4" s="24" t="s">
        <v>43</v>
      </c>
      <c r="S4" s="24" t="s">
        <v>7</v>
      </c>
      <c r="T4" s="25" t="s">
        <v>86</v>
      </c>
      <c r="U4" s="25" t="s">
        <v>63</v>
      </c>
      <c r="V4" s="182"/>
      <c r="W4" s="183"/>
    </row>
    <row r="5" spans="1:23" s="5" customFormat="1" ht="11.25" customHeight="1">
      <c r="A5" s="13"/>
      <c r="B5" s="13"/>
      <c r="C5" s="3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7"/>
      <c r="V5" s="194"/>
      <c r="W5" s="196"/>
    </row>
    <row r="6" spans="1:23" s="5" customFormat="1" ht="7.5" customHeight="1">
      <c r="A6" s="9"/>
      <c r="B6" s="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5" customFormat="1" ht="16.5" customHeight="1">
      <c r="A7" s="14" t="s">
        <v>61</v>
      </c>
      <c r="B7" s="14">
        <v>19</v>
      </c>
      <c r="C7" s="31">
        <v>180795</v>
      </c>
      <c r="D7" s="32">
        <v>1441</v>
      </c>
      <c r="E7" s="32">
        <v>760</v>
      </c>
      <c r="F7" s="32">
        <v>681</v>
      </c>
      <c r="G7" s="32">
        <v>1208</v>
      </c>
      <c r="H7" s="32">
        <v>701</v>
      </c>
      <c r="I7" s="32">
        <v>507</v>
      </c>
      <c r="J7" s="32">
        <f t="shared" ref="J7:J15" si="0">SUM(K7:L7)</f>
        <v>1</v>
      </c>
      <c r="K7" s="32">
        <v>1</v>
      </c>
      <c r="L7" s="95">
        <v>0</v>
      </c>
      <c r="M7" s="32">
        <v>1</v>
      </c>
      <c r="N7" s="32">
        <v>1</v>
      </c>
      <c r="O7" s="95">
        <v>0</v>
      </c>
      <c r="P7" s="32">
        <f>SUM(Q7:R7)</f>
        <v>39</v>
      </c>
      <c r="Q7" s="32">
        <v>27</v>
      </c>
      <c r="R7" s="32">
        <v>12</v>
      </c>
      <c r="S7" s="32">
        <f t="shared" ref="S7:S13" si="1">SUM(T7:U7)</f>
        <v>8</v>
      </c>
      <c r="T7" s="32">
        <v>7</v>
      </c>
      <c r="U7" s="32">
        <v>1</v>
      </c>
      <c r="V7" s="32">
        <v>1052</v>
      </c>
      <c r="W7" s="32">
        <v>368</v>
      </c>
    </row>
    <row r="8" spans="1:23" s="5" customFormat="1" ht="16.5" customHeight="1">
      <c r="A8" s="14"/>
      <c r="B8" s="14">
        <v>20</v>
      </c>
      <c r="C8" s="31">
        <v>180961</v>
      </c>
      <c r="D8" s="32">
        <f t="shared" ref="D8:D13" si="2">SUM(E8:F8)</f>
        <v>1411</v>
      </c>
      <c r="E8" s="32">
        <v>737</v>
      </c>
      <c r="F8" s="32">
        <v>674</v>
      </c>
      <c r="G8" s="32">
        <f t="shared" ref="G8:G13" si="3">SUM(H8:I8)</f>
        <v>1165</v>
      </c>
      <c r="H8" s="32">
        <v>679</v>
      </c>
      <c r="I8" s="32">
        <v>486</v>
      </c>
      <c r="J8" s="32">
        <f t="shared" si="0"/>
        <v>3</v>
      </c>
      <c r="K8" s="32">
        <v>1</v>
      </c>
      <c r="L8" s="32">
        <v>2</v>
      </c>
      <c r="M8" s="32">
        <f t="shared" ref="M8:M13" si="4">SUM(N8:O8)</f>
        <v>1</v>
      </c>
      <c r="N8" s="95">
        <v>0</v>
      </c>
      <c r="O8" s="32">
        <v>1</v>
      </c>
      <c r="P8" s="32">
        <f>SUM(Q8:R8)</f>
        <v>44</v>
      </c>
      <c r="Q8" s="32">
        <v>25</v>
      </c>
      <c r="R8" s="32">
        <v>19</v>
      </c>
      <c r="S8" s="32">
        <f t="shared" si="1"/>
        <v>9</v>
      </c>
      <c r="T8" s="32">
        <v>8</v>
      </c>
      <c r="U8" s="32">
        <v>1</v>
      </c>
      <c r="V8" s="32">
        <v>1016</v>
      </c>
      <c r="W8" s="32">
        <v>340</v>
      </c>
    </row>
    <row r="9" spans="1:23" s="5" customFormat="1" ht="16.5" customHeight="1">
      <c r="A9" s="14"/>
      <c r="B9" s="14">
        <v>21</v>
      </c>
      <c r="C9" s="31">
        <v>181123</v>
      </c>
      <c r="D9" s="32">
        <f t="shared" si="2"/>
        <v>1444</v>
      </c>
      <c r="E9" s="32">
        <v>761</v>
      </c>
      <c r="F9" s="32">
        <v>683</v>
      </c>
      <c r="G9" s="32">
        <f t="shared" si="3"/>
        <v>1374</v>
      </c>
      <c r="H9" s="32">
        <v>779</v>
      </c>
      <c r="I9" s="32">
        <v>595</v>
      </c>
      <c r="J9" s="32">
        <f t="shared" si="0"/>
        <v>3</v>
      </c>
      <c r="K9" s="32">
        <v>2</v>
      </c>
      <c r="L9" s="32">
        <v>1</v>
      </c>
      <c r="M9" s="32">
        <f t="shared" si="4"/>
        <v>1</v>
      </c>
      <c r="N9" s="95">
        <v>0</v>
      </c>
      <c r="O9" s="32">
        <v>1</v>
      </c>
      <c r="P9" s="32">
        <f>SUM(Q9:R9)</f>
        <v>36</v>
      </c>
      <c r="Q9" s="32">
        <v>21</v>
      </c>
      <c r="R9" s="32">
        <v>15</v>
      </c>
      <c r="S9" s="32">
        <f t="shared" si="1"/>
        <v>5</v>
      </c>
      <c r="T9" s="32">
        <v>4</v>
      </c>
      <c r="U9" s="32">
        <v>1</v>
      </c>
      <c r="V9" s="32">
        <v>964</v>
      </c>
      <c r="W9" s="32">
        <v>355</v>
      </c>
    </row>
    <row r="10" spans="1:23" s="5" customFormat="1" ht="16.5" customHeight="1">
      <c r="A10" s="14"/>
      <c r="B10" s="14">
        <v>22</v>
      </c>
      <c r="C10" s="31">
        <v>171970</v>
      </c>
      <c r="D10" s="32">
        <f t="shared" si="2"/>
        <v>1359</v>
      </c>
      <c r="E10" s="32">
        <v>696</v>
      </c>
      <c r="F10" s="32">
        <v>663</v>
      </c>
      <c r="G10" s="32">
        <f t="shared" si="3"/>
        <v>1365</v>
      </c>
      <c r="H10" s="32">
        <v>792</v>
      </c>
      <c r="I10" s="32">
        <v>573</v>
      </c>
      <c r="J10" s="32">
        <f t="shared" si="0"/>
        <v>6</v>
      </c>
      <c r="K10" s="32">
        <v>4</v>
      </c>
      <c r="L10" s="32">
        <v>2</v>
      </c>
      <c r="M10" s="32">
        <f t="shared" si="4"/>
        <v>5</v>
      </c>
      <c r="N10" s="32">
        <v>3</v>
      </c>
      <c r="O10" s="32">
        <v>2</v>
      </c>
      <c r="P10" s="32">
        <f>SUM(Q10:R10)</f>
        <v>23</v>
      </c>
      <c r="Q10" s="32">
        <v>11</v>
      </c>
      <c r="R10" s="32">
        <v>12</v>
      </c>
      <c r="S10" s="32">
        <f t="shared" si="1"/>
        <v>12</v>
      </c>
      <c r="T10" s="32">
        <v>7</v>
      </c>
      <c r="U10" s="32">
        <v>5</v>
      </c>
      <c r="V10" s="32">
        <v>1049</v>
      </c>
      <c r="W10" s="32">
        <v>322</v>
      </c>
    </row>
    <row r="11" spans="1:23" s="5" customFormat="1" ht="16.5" customHeight="1">
      <c r="A11" s="14"/>
      <c r="B11" s="14">
        <v>23</v>
      </c>
      <c r="C11" s="31">
        <v>180271</v>
      </c>
      <c r="D11" s="32">
        <f t="shared" si="2"/>
        <v>1257</v>
      </c>
      <c r="E11" s="32">
        <v>633</v>
      </c>
      <c r="F11" s="32">
        <v>624</v>
      </c>
      <c r="G11" s="32">
        <f t="shared" si="3"/>
        <v>1403</v>
      </c>
      <c r="H11" s="32">
        <v>770</v>
      </c>
      <c r="I11" s="32">
        <v>633</v>
      </c>
      <c r="J11" s="32">
        <f t="shared" si="0"/>
        <v>1</v>
      </c>
      <c r="K11" s="32">
        <v>1</v>
      </c>
      <c r="L11" s="95">
        <v>0</v>
      </c>
      <c r="M11" s="95">
        <f t="shared" si="4"/>
        <v>0</v>
      </c>
      <c r="N11" s="95">
        <v>0</v>
      </c>
      <c r="O11" s="95">
        <v>0</v>
      </c>
      <c r="P11" s="32">
        <f t="shared" ref="P11:P16" si="5">SUM(Q11:R11)</f>
        <v>28</v>
      </c>
      <c r="Q11" s="32">
        <v>14</v>
      </c>
      <c r="R11" s="32">
        <v>14</v>
      </c>
      <c r="S11" s="32">
        <f t="shared" si="1"/>
        <v>3</v>
      </c>
      <c r="T11" s="32">
        <v>3</v>
      </c>
      <c r="U11" s="121">
        <v>0</v>
      </c>
      <c r="V11" s="32">
        <v>977</v>
      </c>
      <c r="W11" s="32">
        <v>349</v>
      </c>
    </row>
    <row r="12" spans="1:23" s="5" customFormat="1" ht="16.5" customHeight="1">
      <c r="A12" s="14"/>
      <c r="B12" s="14">
        <v>24</v>
      </c>
      <c r="C12" s="31">
        <v>179684</v>
      </c>
      <c r="D12" s="32">
        <f t="shared" si="2"/>
        <v>1396</v>
      </c>
      <c r="E12" s="32">
        <v>731</v>
      </c>
      <c r="F12" s="32">
        <v>665</v>
      </c>
      <c r="G12" s="32">
        <f t="shared" si="3"/>
        <v>1453</v>
      </c>
      <c r="H12" s="32">
        <v>823</v>
      </c>
      <c r="I12" s="32">
        <v>630</v>
      </c>
      <c r="J12" s="32">
        <f t="shared" si="0"/>
        <v>4</v>
      </c>
      <c r="K12" s="32">
        <v>3</v>
      </c>
      <c r="L12" s="32">
        <v>1</v>
      </c>
      <c r="M12" s="32">
        <f t="shared" si="4"/>
        <v>3</v>
      </c>
      <c r="N12" s="32">
        <v>2</v>
      </c>
      <c r="O12" s="32">
        <v>1</v>
      </c>
      <c r="P12" s="32">
        <f t="shared" si="5"/>
        <v>28</v>
      </c>
      <c r="Q12" s="32">
        <v>15</v>
      </c>
      <c r="R12" s="32">
        <v>13</v>
      </c>
      <c r="S12" s="32">
        <f t="shared" si="1"/>
        <v>3</v>
      </c>
      <c r="T12" s="32">
        <v>1</v>
      </c>
      <c r="U12" s="32">
        <v>2</v>
      </c>
      <c r="V12" s="32">
        <v>877</v>
      </c>
      <c r="W12" s="32">
        <v>294</v>
      </c>
    </row>
    <row r="13" spans="1:23" s="5" customFormat="1" ht="16.5" customHeight="1">
      <c r="A13" s="14"/>
      <c r="B13" s="14">
        <v>25</v>
      </c>
      <c r="C13" s="31">
        <v>179667</v>
      </c>
      <c r="D13" s="32">
        <f t="shared" si="2"/>
        <v>1335</v>
      </c>
      <c r="E13" s="32">
        <v>680</v>
      </c>
      <c r="F13" s="32">
        <v>655</v>
      </c>
      <c r="G13" s="32">
        <f t="shared" si="3"/>
        <v>1485</v>
      </c>
      <c r="H13" s="32">
        <v>809</v>
      </c>
      <c r="I13" s="32">
        <v>676</v>
      </c>
      <c r="J13" s="32">
        <f t="shared" si="0"/>
        <v>3</v>
      </c>
      <c r="K13" s="32">
        <v>1</v>
      </c>
      <c r="L13" s="32">
        <v>2</v>
      </c>
      <c r="M13" s="32">
        <f t="shared" si="4"/>
        <v>1</v>
      </c>
      <c r="N13" s="95">
        <v>0</v>
      </c>
      <c r="O13" s="32">
        <v>1</v>
      </c>
      <c r="P13" s="32">
        <f t="shared" si="5"/>
        <v>34</v>
      </c>
      <c r="Q13" s="32">
        <v>17</v>
      </c>
      <c r="R13" s="32">
        <v>17</v>
      </c>
      <c r="S13" s="32">
        <f t="shared" si="1"/>
        <v>8</v>
      </c>
      <c r="T13" s="32">
        <v>7</v>
      </c>
      <c r="U13" s="32">
        <v>1</v>
      </c>
      <c r="V13" s="32">
        <v>878</v>
      </c>
      <c r="W13" s="32">
        <v>328</v>
      </c>
    </row>
    <row r="14" spans="1:23" s="5" customFormat="1" ht="16.5" customHeight="1">
      <c r="A14" s="14"/>
      <c r="B14" s="14">
        <v>26</v>
      </c>
      <c r="C14" s="31">
        <v>178943</v>
      </c>
      <c r="D14" s="32">
        <f>SUM(E14:F14)</f>
        <v>1236</v>
      </c>
      <c r="E14" s="32">
        <v>663</v>
      </c>
      <c r="F14" s="32">
        <v>573</v>
      </c>
      <c r="G14" s="32">
        <f>SUM(H14:I14)</f>
        <v>1497</v>
      </c>
      <c r="H14" s="32">
        <v>823</v>
      </c>
      <c r="I14" s="32">
        <v>674</v>
      </c>
      <c r="J14" s="32">
        <f t="shared" si="0"/>
        <v>1</v>
      </c>
      <c r="K14" s="32">
        <v>1</v>
      </c>
      <c r="L14" s="95">
        <v>0</v>
      </c>
      <c r="M14" s="32">
        <f>SUM(N14:O14)</f>
        <v>1</v>
      </c>
      <c r="N14" s="32">
        <v>1</v>
      </c>
      <c r="O14" s="95">
        <v>0</v>
      </c>
      <c r="P14" s="32">
        <f t="shared" si="5"/>
        <v>23</v>
      </c>
      <c r="Q14" s="32">
        <v>17</v>
      </c>
      <c r="R14" s="32">
        <v>6</v>
      </c>
      <c r="S14" s="32">
        <v>4</v>
      </c>
      <c r="T14" s="32">
        <v>4</v>
      </c>
      <c r="U14" s="121" t="s">
        <v>75</v>
      </c>
      <c r="V14" s="32">
        <v>866</v>
      </c>
      <c r="W14" s="32">
        <v>285</v>
      </c>
    </row>
    <row r="15" spans="1:23" s="5" customFormat="1" ht="16.5" customHeight="1">
      <c r="A15" s="14"/>
      <c r="B15" s="14">
        <v>27</v>
      </c>
      <c r="C15" s="31">
        <v>179200</v>
      </c>
      <c r="D15" s="32">
        <f>SUM(E15:F15)</f>
        <v>1274</v>
      </c>
      <c r="E15" s="32">
        <v>632</v>
      </c>
      <c r="F15" s="32">
        <v>642</v>
      </c>
      <c r="G15" s="32">
        <f>SUM(H15:I15)</f>
        <v>1545</v>
      </c>
      <c r="H15" s="32">
        <v>845</v>
      </c>
      <c r="I15" s="32">
        <v>700</v>
      </c>
      <c r="J15" s="32">
        <f t="shared" si="0"/>
        <v>3</v>
      </c>
      <c r="K15" s="32">
        <v>1</v>
      </c>
      <c r="L15" s="32">
        <v>2</v>
      </c>
      <c r="M15" s="32">
        <f>SUM(N15:O15)</f>
        <v>2</v>
      </c>
      <c r="N15" s="32">
        <v>1</v>
      </c>
      <c r="O15" s="32">
        <v>1</v>
      </c>
      <c r="P15" s="32">
        <f t="shared" si="5"/>
        <v>36</v>
      </c>
      <c r="Q15" s="32">
        <v>25</v>
      </c>
      <c r="R15" s="32">
        <v>11</v>
      </c>
      <c r="S15" s="32">
        <f>SUM(T15:U15)</f>
        <v>7</v>
      </c>
      <c r="T15" s="32">
        <v>5</v>
      </c>
      <c r="U15" s="122">
        <v>2</v>
      </c>
      <c r="V15" s="32">
        <v>814</v>
      </c>
      <c r="W15" s="32">
        <v>282</v>
      </c>
    </row>
    <row r="16" spans="1:23" s="5" customFormat="1" ht="16.5" customHeight="1">
      <c r="A16" s="14"/>
      <c r="B16" s="14">
        <v>28</v>
      </c>
      <c r="C16" s="31">
        <v>178969</v>
      </c>
      <c r="D16" s="32">
        <v>1247</v>
      </c>
      <c r="E16" s="32">
        <v>648</v>
      </c>
      <c r="F16" s="32">
        <v>599</v>
      </c>
      <c r="G16" s="32">
        <v>1558</v>
      </c>
      <c r="H16" s="32">
        <v>838</v>
      </c>
      <c r="I16" s="32">
        <v>720</v>
      </c>
      <c r="J16" s="32">
        <v>5</v>
      </c>
      <c r="K16" s="32">
        <v>2</v>
      </c>
      <c r="L16" s="32">
        <v>3</v>
      </c>
      <c r="M16" s="32">
        <v>4</v>
      </c>
      <c r="N16" s="32">
        <v>2</v>
      </c>
      <c r="O16" s="32">
        <v>2</v>
      </c>
      <c r="P16" s="32">
        <f t="shared" si="5"/>
        <v>30</v>
      </c>
      <c r="Q16" s="32">
        <v>22</v>
      </c>
      <c r="R16" s="32">
        <v>8</v>
      </c>
      <c r="S16" s="32">
        <v>6</v>
      </c>
      <c r="T16" s="32">
        <v>3</v>
      </c>
      <c r="U16" s="122">
        <v>3</v>
      </c>
      <c r="V16" s="32">
        <v>891</v>
      </c>
      <c r="W16" s="32">
        <v>286</v>
      </c>
    </row>
    <row r="17" spans="1:23" s="5" customFormat="1" ht="16.5" customHeight="1">
      <c r="A17" s="14"/>
      <c r="B17" s="14">
        <v>29</v>
      </c>
      <c r="C17" s="31">
        <v>178245</v>
      </c>
      <c r="D17" s="32">
        <v>1162</v>
      </c>
      <c r="E17" s="32">
        <v>603</v>
      </c>
      <c r="F17" s="32">
        <v>559</v>
      </c>
      <c r="G17" s="32">
        <v>1565</v>
      </c>
      <c r="H17" s="32">
        <v>881</v>
      </c>
      <c r="I17" s="32">
        <v>684</v>
      </c>
      <c r="J17" s="32">
        <v>1</v>
      </c>
      <c r="K17" s="121" t="s">
        <v>75</v>
      </c>
      <c r="L17" s="32">
        <v>1</v>
      </c>
      <c r="M17" s="121" t="s">
        <v>75</v>
      </c>
      <c r="N17" s="121" t="s">
        <v>75</v>
      </c>
      <c r="O17" s="121" t="s">
        <v>75</v>
      </c>
      <c r="P17" s="32">
        <v>21</v>
      </c>
      <c r="Q17" s="32">
        <v>16</v>
      </c>
      <c r="R17" s="32">
        <v>5</v>
      </c>
      <c r="S17" s="121" t="s">
        <v>75</v>
      </c>
      <c r="T17" s="121" t="s">
        <v>75</v>
      </c>
      <c r="U17" s="121" t="s">
        <v>75</v>
      </c>
      <c r="V17" s="32">
        <v>724</v>
      </c>
      <c r="W17" s="32">
        <v>259</v>
      </c>
    </row>
    <row r="18" spans="1:23" ht="7.5" customHeight="1">
      <c r="A18" s="104"/>
      <c r="B18" s="10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>
      <c r="A19" s="105"/>
      <c r="B19" s="105"/>
      <c r="C19" s="3"/>
    </row>
    <row r="20" spans="1:23">
      <c r="A20" s="105"/>
      <c r="B20" s="105"/>
    </row>
    <row r="21" spans="1:23">
      <c r="A21" s="5" t="s">
        <v>77</v>
      </c>
    </row>
    <row r="22" spans="1:23" s="106" customFormat="1" ht="28.5" customHeight="1">
      <c r="A22" s="8"/>
      <c r="B22" s="8"/>
      <c r="C22" s="44" t="s">
        <v>44</v>
      </c>
      <c r="D22" s="193" t="s">
        <v>45</v>
      </c>
      <c r="E22" s="193"/>
      <c r="F22" s="181" t="s">
        <v>65</v>
      </c>
      <c r="G22" s="181"/>
      <c r="H22" s="181" t="s">
        <v>66</v>
      </c>
      <c r="I22" s="181"/>
      <c r="J22" s="192" t="s">
        <v>88</v>
      </c>
      <c r="K22" s="192"/>
      <c r="L22" s="192"/>
      <c r="M22" s="192"/>
      <c r="N22" s="192"/>
      <c r="O22" s="192"/>
      <c r="P22" s="181" t="s">
        <v>105</v>
      </c>
      <c r="Q22" s="181"/>
      <c r="R22" s="193" t="s">
        <v>46</v>
      </c>
      <c r="S22" s="193"/>
      <c r="T22" s="193" t="s">
        <v>47</v>
      </c>
      <c r="U22" s="193"/>
      <c r="V22" s="184" t="s">
        <v>87</v>
      </c>
      <c r="W22" s="195"/>
    </row>
    <row r="23" spans="1:23" s="48" customFormat="1" ht="14.25" customHeight="1">
      <c r="A23" s="13"/>
      <c r="B23" s="13"/>
      <c r="C23" s="45" t="s">
        <v>48</v>
      </c>
      <c r="D23" s="177" t="s">
        <v>48</v>
      </c>
      <c r="E23" s="177"/>
      <c r="F23" s="177" t="s">
        <v>49</v>
      </c>
      <c r="G23" s="177"/>
      <c r="H23" s="177" t="s">
        <v>49</v>
      </c>
      <c r="I23" s="177"/>
      <c r="J23" s="191" t="s">
        <v>50</v>
      </c>
      <c r="K23" s="191"/>
      <c r="L23" s="191" t="s">
        <v>51</v>
      </c>
      <c r="M23" s="191"/>
      <c r="N23" s="191" t="s">
        <v>52</v>
      </c>
      <c r="O23" s="191"/>
      <c r="P23" s="177" t="s">
        <v>94</v>
      </c>
      <c r="Q23" s="177"/>
      <c r="R23" s="177" t="s">
        <v>48</v>
      </c>
      <c r="S23" s="177"/>
      <c r="T23" s="177" t="s">
        <v>48</v>
      </c>
      <c r="U23" s="177"/>
      <c r="V23" s="47" t="s">
        <v>69</v>
      </c>
      <c r="W23" s="47" t="s">
        <v>70</v>
      </c>
    </row>
    <row r="24" spans="1:23" ht="7.5" customHeight="1">
      <c r="A24" s="9"/>
      <c r="B24" s="9"/>
      <c r="C24" s="20"/>
      <c r="D24" s="4"/>
      <c r="G24" s="4"/>
      <c r="H24" s="4"/>
      <c r="P24" s="4"/>
      <c r="R24" s="4"/>
    </row>
    <row r="25" spans="1:23" ht="16.5" customHeight="1">
      <c r="A25" s="14" t="s">
        <v>61</v>
      </c>
      <c r="B25" s="14">
        <v>19</v>
      </c>
      <c r="C25" s="42">
        <f t="shared" ref="C25:C35" si="6">D7/C7*1000</f>
        <v>7.9703531624215271</v>
      </c>
      <c r="D25" s="188">
        <f t="shared" ref="D25:D34" si="7">G7/C7*1000</f>
        <v>6.681600707984181</v>
      </c>
      <c r="E25" s="188"/>
      <c r="F25" s="188">
        <f t="shared" ref="F25:F34" si="8">J7/D7*1000</f>
        <v>0.69396252602359465</v>
      </c>
      <c r="G25" s="188"/>
      <c r="H25" s="188">
        <f t="shared" ref="H25:H34" si="9">M7/D7*1000</f>
        <v>0.69396252602359465</v>
      </c>
      <c r="I25" s="188"/>
      <c r="J25" s="188">
        <f>SUM(L25:O25)</f>
        <v>26.351351351351354</v>
      </c>
      <c r="K25" s="188"/>
      <c r="L25" s="188">
        <f t="shared" ref="L25:L34" si="10">Q7/(D7+P7)*1000</f>
        <v>18.243243243243246</v>
      </c>
      <c r="M25" s="188"/>
      <c r="N25" s="188">
        <f t="shared" ref="N25:N34" si="11">R7/(D7+P7)*1000</f>
        <v>8.1081081081081088</v>
      </c>
      <c r="O25" s="188"/>
      <c r="P25" s="188">
        <f t="shared" ref="P25:P34" si="12">S7/(D7+T7)*1000</f>
        <v>5.5248618784530388</v>
      </c>
      <c r="Q25" s="188"/>
      <c r="R25" s="188">
        <f t="shared" ref="R25:R34" si="13">V7/C7*1000</f>
        <v>5.8187449874166877</v>
      </c>
      <c r="S25" s="188"/>
      <c r="T25" s="189">
        <f t="shared" ref="T25:T34" si="14">W7/C7*1000</f>
        <v>2.0354545203130616</v>
      </c>
      <c r="U25" s="189"/>
      <c r="V25" s="50">
        <v>30.9</v>
      </c>
      <c r="W25" s="50">
        <v>29</v>
      </c>
    </row>
    <row r="26" spans="1:23" ht="16.5" customHeight="1">
      <c r="A26" s="14"/>
      <c r="B26" s="14">
        <v>20</v>
      </c>
      <c r="C26" s="42">
        <f t="shared" si="6"/>
        <v>7.7972601831333819</v>
      </c>
      <c r="D26" s="188">
        <f t="shared" si="7"/>
        <v>6.4378512497167897</v>
      </c>
      <c r="E26" s="188"/>
      <c r="F26" s="188">
        <f t="shared" si="8"/>
        <v>2.1261516654854713</v>
      </c>
      <c r="G26" s="188"/>
      <c r="H26" s="188">
        <f t="shared" si="9"/>
        <v>0.70871722182849051</v>
      </c>
      <c r="I26" s="188"/>
      <c r="J26" s="188">
        <f t="shared" ref="J26:J31" si="15">SUM(L26:O26)</f>
        <v>30.240549828178697</v>
      </c>
      <c r="K26" s="188"/>
      <c r="L26" s="188">
        <f t="shared" si="10"/>
        <v>17.182130584192443</v>
      </c>
      <c r="M26" s="188"/>
      <c r="N26" s="188">
        <f t="shared" si="11"/>
        <v>13.058419243986254</v>
      </c>
      <c r="O26" s="188"/>
      <c r="P26" s="188">
        <f t="shared" si="12"/>
        <v>6.3424947145877377</v>
      </c>
      <c r="Q26" s="188"/>
      <c r="R26" s="188">
        <f t="shared" si="13"/>
        <v>5.6144694160620245</v>
      </c>
      <c r="S26" s="188"/>
      <c r="T26" s="189">
        <f t="shared" si="14"/>
        <v>1.8788578754538272</v>
      </c>
      <c r="U26" s="189"/>
      <c r="V26" s="50">
        <v>31.5</v>
      </c>
      <c r="W26" s="50">
        <v>29.7</v>
      </c>
    </row>
    <row r="27" spans="1:23" ht="16.5" customHeight="1">
      <c r="A27" s="14"/>
      <c r="B27" s="14">
        <v>21</v>
      </c>
      <c r="C27" s="42">
        <f t="shared" si="6"/>
        <v>7.9724827879396871</v>
      </c>
      <c r="D27" s="188">
        <f t="shared" si="7"/>
        <v>7.5860050904633862</v>
      </c>
      <c r="E27" s="188"/>
      <c r="F27" s="188">
        <f t="shared" si="8"/>
        <v>2.0775623268698062</v>
      </c>
      <c r="G27" s="188"/>
      <c r="H27" s="188">
        <f t="shared" si="9"/>
        <v>0.69252077562326875</v>
      </c>
      <c r="I27" s="188"/>
      <c r="J27" s="188">
        <f t="shared" si="15"/>
        <v>24.324324324324323</v>
      </c>
      <c r="K27" s="188"/>
      <c r="L27" s="188">
        <f t="shared" si="10"/>
        <v>14.189189189189189</v>
      </c>
      <c r="M27" s="188"/>
      <c r="N27" s="188">
        <f t="shared" si="11"/>
        <v>10.135135135135135</v>
      </c>
      <c r="O27" s="188"/>
      <c r="P27" s="188">
        <f t="shared" si="12"/>
        <v>3.4530386740331491</v>
      </c>
      <c r="Q27" s="188"/>
      <c r="R27" s="188">
        <f t="shared" si="13"/>
        <v>5.3223500052450543</v>
      </c>
      <c r="S27" s="188"/>
      <c r="T27" s="189">
        <f t="shared" si="14"/>
        <v>1.9599940372012392</v>
      </c>
      <c r="U27" s="189"/>
      <c r="V27" s="50">
        <v>31.2</v>
      </c>
      <c r="W27" s="50">
        <v>29.2</v>
      </c>
    </row>
    <row r="28" spans="1:23" ht="16.5" customHeight="1">
      <c r="A28" s="14"/>
      <c r="B28" s="14">
        <v>22</v>
      </c>
      <c r="C28" s="42">
        <f t="shared" si="6"/>
        <v>7.9025411408966679</v>
      </c>
      <c r="D28" s="188">
        <f t="shared" si="7"/>
        <v>7.9374309472582425</v>
      </c>
      <c r="E28" s="188"/>
      <c r="F28" s="188">
        <f t="shared" si="8"/>
        <v>4.4150110375275942</v>
      </c>
      <c r="G28" s="188"/>
      <c r="H28" s="188">
        <f t="shared" si="9"/>
        <v>3.6791758646063282</v>
      </c>
      <c r="I28" s="188"/>
      <c r="J28" s="188">
        <f t="shared" si="15"/>
        <v>16.642547033285094</v>
      </c>
      <c r="K28" s="188"/>
      <c r="L28" s="188">
        <f t="shared" si="10"/>
        <v>7.9594790159189577</v>
      </c>
      <c r="M28" s="188"/>
      <c r="N28" s="188">
        <f t="shared" si="11"/>
        <v>8.6830680173661374</v>
      </c>
      <c r="O28" s="188"/>
      <c r="P28" s="188">
        <f t="shared" si="12"/>
        <v>8.7847730600292824</v>
      </c>
      <c r="Q28" s="188"/>
      <c r="R28" s="188">
        <f t="shared" si="13"/>
        <v>6.0999011455486425</v>
      </c>
      <c r="S28" s="188"/>
      <c r="T28" s="189">
        <f t="shared" si="14"/>
        <v>1.8724196080711752</v>
      </c>
      <c r="U28" s="189"/>
      <c r="V28" s="50">
        <v>31.3</v>
      </c>
      <c r="W28" s="50">
        <v>29.4</v>
      </c>
    </row>
    <row r="29" spans="1:23" ht="16.5" customHeight="1">
      <c r="A29" s="14"/>
      <c r="B29" s="14">
        <v>23</v>
      </c>
      <c r="C29" s="42">
        <f t="shared" si="6"/>
        <v>6.9728353423456912</v>
      </c>
      <c r="D29" s="188">
        <f t="shared" si="7"/>
        <v>7.7827271163969804</v>
      </c>
      <c r="E29" s="188"/>
      <c r="F29" s="188">
        <f t="shared" si="8"/>
        <v>0.79554494828957845</v>
      </c>
      <c r="G29" s="188"/>
      <c r="H29" s="95">
        <f t="shared" si="9"/>
        <v>0</v>
      </c>
      <c r="I29" s="95"/>
      <c r="J29" s="188">
        <f t="shared" si="15"/>
        <v>21.789883268482487</v>
      </c>
      <c r="K29" s="188"/>
      <c r="L29" s="188">
        <f t="shared" si="10"/>
        <v>10.894941634241244</v>
      </c>
      <c r="M29" s="188"/>
      <c r="N29" s="188">
        <f t="shared" si="11"/>
        <v>10.894941634241244</v>
      </c>
      <c r="O29" s="188"/>
      <c r="P29" s="188">
        <f t="shared" si="12"/>
        <v>2.3809523809523814</v>
      </c>
      <c r="Q29" s="188"/>
      <c r="R29" s="188">
        <f t="shared" si="13"/>
        <v>5.4196182414254093</v>
      </c>
      <c r="S29" s="188"/>
      <c r="T29" s="189">
        <f t="shared" si="14"/>
        <v>1.9359741722184931</v>
      </c>
      <c r="U29" s="189"/>
      <c r="V29" s="50">
        <v>31.2</v>
      </c>
      <c r="W29" s="50">
        <v>29</v>
      </c>
    </row>
    <row r="30" spans="1:23" ht="16.5" customHeight="1">
      <c r="A30" s="14"/>
      <c r="B30" s="14">
        <v>24</v>
      </c>
      <c r="C30" s="42">
        <f t="shared" si="6"/>
        <v>7.769194808664099</v>
      </c>
      <c r="D30" s="188">
        <f t="shared" si="7"/>
        <v>8.0864183789319029</v>
      </c>
      <c r="E30" s="188"/>
      <c r="F30" s="188">
        <f t="shared" si="8"/>
        <v>2.8653295128939829</v>
      </c>
      <c r="G30" s="188"/>
      <c r="H30" s="188">
        <f t="shared" si="9"/>
        <v>2.1489971346704873</v>
      </c>
      <c r="I30" s="188"/>
      <c r="J30" s="188">
        <f t="shared" si="15"/>
        <v>19.662921348314605</v>
      </c>
      <c r="K30" s="188"/>
      <c r="L30" s="188">
        <f t="shared" si="10"/>
        <v>10.533707865168539</v>
      </c>
      <c r="M30" s="188"/>
      <c r="N30" s="188">
        <f t="shared" si="11"/>
        <v>9.1292134831460672</v>
      </c>
      <c r="O30" s="188"/>
      <c r="P30" s="188">
        <f t="shared" si="12"/>
        <v>2.1474588403722263</v>
      </c>
      <c r="Q30" s="188"/>
      <c r="R30" s="188">
        <f t="shared" si="13"/>
        <v>4.880790721488836</v>
      </c>
      <c r="S30" s="188"/>
      <c r="T30" s="189">
        <f t="shared" si="14"/>
        <v>1.6362057834865653</v>
      </c>
      <c r="U30" s="189"/>
      <c r="V30" s="50">
        <v>31.8</v>
      </c>
      <c r="W30" s="50">
        <v>29.7</v>
      </c>
    </row>
    <row r="31" spans="1:23" ht="16.5" customHeight="1">
      <c r="A31" s="14"/>
      <c r="B31" s="14">
        <v>25</v>
      </c>
      <c r="C31" s="42">
        <f t="shared" si="6"/>
        <v>7.4304129305882549</v>
      </c>
      <c r="D31" s="188">
        <f t="shared" si="7"/>
        <v>8.2652907879577207</v>
      </c>
      <c r="E31" s="188"/>
      <c r="F31" s="188">
        <f t="shared" si="8"/>
        <v>2.2471910112359552</v>
      </c>
      <c r="G31" s="188"/>
      <c r="H31" s="188">
        <f t="shared" si="9"/>
        <v>0.74906367041198507</v>
      </c>
      <c r="I31" s="188"/>
      <c r="J31" s="188">
        <f t="shared" si="15"/>
        <v>24.83564645726808</v>
      </c>
      <c r="K31" s="188"/>
      <c r="L31" s="188">
        <f t="shared" si="10"/>
        <v>12.41782322863404</v>
      </c>
      <c r="M31" s="188"/>
      <c r="N31" s="188">
        <f t="shared" si="11"/>
        <v>12.41782322863404</v>
      </c>
      <c r="O31" s="188"/>
      <c r="P31" s="188">
        <f t="shared" si="12"/>
        <v>5.9612518628912072</v>
      </c>
      <c r="Q31" s="188"/>
      <c r="R31" s="188">
        <f t="shared" si="13"/>
        <v>4.8868183918026125</v>
      </c>
      <c r="S31" s="188"/>
      <c r="T31" s="189">
        <f t="shared" si="14"/>
        <v>1.8255995814479009</v>
      </c>
      <c r="U31" s="189"/>
      <c r="V31" s="50">
        <v>31.4</v>
      </c>
      <c r="W31" s="50">
        <v>29.5</v>
      </c>
    </row>
    <row r="32" spans="1:23" ht="16.5" customHeight="1">
      <c r="A32" s="14"/>
      <c r="B32" s="14">
        <v>26</v>
      </c>
      <c r="C32" s="42">
        <f t="shared" si="6"/>
        <v>6.907227441140475</v>
      </c>
      <c r="D32" s="188">
        <f t="shared" si="7"/>
        <v>8.3657924590512049</v>
      </c>
      <c r="E32" s="188"/>
      <c r="F32" s="188">
        <f t="shared" si="8"/>
        <v>0.80906148867313921</v>
      </c>
      <c r="G32" s="188"/>
      <c r="H32" s="188">
        <f t="shared" si="9"/>
        <v>0.80906148867313921</v>
      </c>
      <c r="I32" s="188"/>
      <c r="J32" s="188">
        <f>SUM(L32:O32)</f>
        <v>18.268467037331213</v>
      </c>
      <c r="K32" s="188"/>
      <c r="L32" s="188">
        <f t="shared" si="10"/>
        <v>13.502779984114376</v>
      </c>
      <c r="M32" s="188"/>
      <c r="N32" s="188">
        <f t="shared" si="11"/>
        <v>4.7656870532168387</v>
      </c>
      <c r="O32" s="188"/>
      <c r="P32" s="188">
        <f t="shared" si="12"/>
        <v>3.225806451612903</v>
      </c>
      <c r="Q32" s="188"/>
      <c r="R32" s="188">
        <f t="shared" si="13"/>
        <v>4.8395299061712391</v>
      </c>
      <c r="S32" s="188"/>
      <c r="T32" s="189">
        <f t="shared" si="14"/>
        <v>1.5926859390979251</v>
      </c>
      <c r="U32" s="189"/>
      <c r="V32" s="50">
        <v>31.833938294010888</v>
      </c>
      <c r="W32" s="50">
        <v>30.015000000000001</v>
      </c>
    </row>
    <row r="33" spans="1:23" ht="16.5" customHeight="1">
      <c r="A33" s="14"/>
      <c r="B33" s="14">
        <v>27</v>
      </c>
      <c r="C33" s="42">
        <f t="shared" si="6"/>
        <v>7.109375</v>
      </c>
      <c r="D33" s="188">
        <f t="shared" si="7"/>
        <v>8.6216517857142865</v>
      </c>
      <c r="E33" s="188"/>
      <c r="F33" s="188">
        <f t="shared" si="8"/>
        <v>2.3547880690737832</v>
      </c>
      <c r="G33" s="188"/>
      <c r="H33" s="188">
        <f t="shared" si="9"/>
        <v>1.5698587127158556</v>
      </c>
      <c r="I33" s="188"/>
      <c r="J33" s="188">
        <f>SUM(L33:O33)</f>
        <v>27.480916030534353</v>
      </c>
      <c r="K33" s="188"/>
      <c r="L33" s="188">
        <f t="shared" si="10"/>
        <v>19.083969465648856</v>
      </c>
      <c r="M33" s="188"/>
      <c r="N33" s="188">
        <f t="shared" si="11"/>
        <v>8.3969465648854964</v>
      </c>
      <c r="O33" s="188"/>
      <c r="P33" s="188">
        <f t="shared" si="12"/>
        <v>5.4730258014073492</v>
      </c>
      <c r="Q33" s="188"/>
      <c r="R33" s="188">
        <f t="shared" si="13"/>
        <v>4.5424107142857144</v>
      </c>
      <c r="S33" s="188"/>
      <c r="T33" s="189">
        <f t="shared" si="14"/>
        <v>1.5736607142857142</v>
      </c>
      <c r="U33" s="189"/>
      <c r="V33" s="50">
        <v>31.2</v>
      </c>
      <c r="W33" s="50">
        <v>29.8</v>
      </c>
    </row>
    <row r="34" spans="1:23" ht="16.5" customHeight="1">
      <c r="A34" s="14"/>
      <c r="B34" s="14">
        <v>28</v>
      </c>
      <c r="C34" s="42">
        <f t="shared" si="6"/>
        <v>6.9676871413485015</v>
      </c>
      <c r="D34" s="188">
        <f t="shared" si="7"/>
        <v>8.7054182567930756</v>
      </c>
      <c r="E34" s="188"/>
      <c r="F34" s="188">
        <f t="shared" si="8"/>
        <v>4.0096230954290295</v>
      </c>
      <c r="G34" s="188"/>
      <c r="H34" s="188">
        <f t="shared" si="9"/>
        <v>3.2076984763432237</v>
      </c>
      <c r="I34" s="188"/>
      <c r="J34" s="188">
        <f>SUM(L34:O34)</f>
        <v>23.492560689115116</v>
      </c>
      <c r="K34" s="188"/>
      <c r="L34" s="188">
        <f t="shared" si="10"/>
        <v>17.227877838684417</v>
      </c>
      <c r="M34" s="188"/>
      <c r="N34" s="188">
        <f t="shared" si="11"/>
        <v>6.2646828504306971</v>
      </c>
      <c r="O34" s="188"/>
      <c r="P34" s="188">
        <f t="shared" si="12"/>
        <v>4.8</v>
      </c>
      <c r="Q34" s="188"/>
      <c r="R34" s="188">
        <f t="shared" si="13"/>
        <v>4.9785158323508538</v>
      </c>
      <c r="S34" s="188"/>
      <c r="T34" s="189">
        <f t="shared" si="14"/>
        <v>1.5980421190262002</v>
      </c>
      <c r="U34" s="189"/>
      <c r="V34" s="50">
        <v>31.7</v>
      </c>
      <c r="W34" s="50">
        <v>29.6</v>
      </c>
    </row>
    <row r="35" spans="1:23" s="124" customFormat="1" ht="16.5" customHeight="1">
      <c r="A35" s="14"/>
      <c r="B35" s="14">
        <v>29</v>
      </c>
      <c r="C35" s="42">
        <f t="shared" si="6"/>
        <v>6.5191169457768803</v>
      </c>
      <c r="D35" s="188">
        <f>G17/C17*1000</f>
        <v>8.7800499312743696</v>
      </c>
      <c r="E35" s="188"/>
      <c r="F35" s="188">
        <f>J17/D17*1000</f>
        <v>0.86058519793459554</v>
      </c>
      <c r="G35" s="188"/>
      <c r="H35" s="188" t="s">
        <v>110</v>
      </c>
      <c r="I35" s="188"/>
      <c r="J35" s="188">
        <f>SUM(L35:O35)</f>
        <v>17.751479289940828</v>
      </c>
      <c r="K35" s="188"/>
      <c r="L35" s="188">
        <f>Q17/(D17+P17)*1000</f>
        <v>13.524936601859679</v>
      </c>
      <c r="M35" s="188"/>
      <c r="N35" s="188">
        <f>R17/(D17+P17)*1000</f>
        <v>4.2265426880811496</v>
      </c>
      <c r="O35" s="188"/>
      <c r="P35" s="188" t="s">
        <v>110</v>
      </c>
      <c r="Q35" s="188"/>
      <c r="R35" s="188">
        <f>V17/C17*1000</f>
        <v>4.0618250161294851</v>
      </c>
      <c r="S35" s="188"/>
      <c r="T35" s="189">
        <f>W17/C17*1000</f>
        <v>1.4530561867093046</v>
      </c>
      <c r="U35" s="189"/>
      <c r="V35" s="50">
        <v>31.7</v>
      </c>
      <c r="W35" s="50">
        <v>29.9</v>
      </c>
    </row>
    <row r="36" spans="1:23" ht="7.5" customHeight="1">
      <c r="A36" s="104"/>
      <c r="B36" s="104"/>
      <c r="C36" s="107"/>
      <c r="D36" s="104"/>
      <c r="E36" s="102"/>
      <c r="F36" s="102"/>
      <c r="G36" s="102"/>
      <c r="H36" s="102"/>
      <c r="I36" s="102"/>
      <c r="J36" s="102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23" ht="9" customHeight="1">
      <c r="A37" s="105"/>
      <c r="B37" s="105"/>
      <c r="C37" s="105"/>
      <c r="D37" s="105"/>
      <c r="E37" s="103"/>
      <c r="F37" s="103"/>
      <c r="G37" s="103"/>
      <c r="H37" s="103"/>
      <c r="I37" s="103"/>
      <c r="J37" s="103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>
      <c r="A38" s="2" t="s">
        <v>3</v>
      </c>
      <c r="C38" s="3" t="s">
        <v>109</v>
      </c>
    </row>
    <row r="39" spans="1:23">
      <c r="A39" s="2"/>
      <c r="C39" s="3" t="s">
        <v>108</v>
      </c>
    </row>
    <row r="40" spans="1:23" ht="13.5" customHeight="1">
      <c r="A40" s="105"/>
      <c r="C40" s="3" t="s">
        <v>85</v>
      </c>
    </row>
    <row r="41" spans="1:23" ht="13.5" customHeight="1">
      <c r="A41" s="2"/>
      <c r="C41" s="3" t="s">
        <v>100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3" ht="13.5" customHeight="1">
      <c r="A42" s="2"/>
      <c r="C42" s="3" t="s">
        <v>99</v>
      </c>
    </row>
    <row r="43" spans="1:23" s="3" customFormat="1" ht="13.5" customHeight="1">
      <c r="A43" s="2"/>
    </row>
  </sheetData>
  <mergeCells count="123">
    <mergeCell ref="P34:Q34"/>
    <mergeCell ref="R34:S34"/>
    <mergeCell ref="T34:U34"/>
    <mergeCell ref="D34:E34"/>
    <mergeCell ref="F34:G34"/>
    <mergeCell ref="H34:I34"/>
    <mergeCell ref="J34:K34"/>
    <mergeCell ref="L34:M34"/>
    <mergeCell ref="N34:O34"/>
    <mergeCell ref="P32:Q32"/>
    <mergeCell ref="R32:S32"/>
    <mergeCell ref="T32:U32"/>
    <mergeCell ref="D32:E32"/>
    <mergeCell ref="F32:G32"/>
    <mergeCell ref="H32:I32"/>
    <mergeCell ref="J32:K32"/>
    <mergeCell ref="L32:M32"/>
    <mergeCell ref="N32:O32"/>
    <mergeCell ref="P33:Q33"/>
    <mergeCell ref="R33:S33"/>
    <mergeCell ref="T33:U33"/>
    <mergeCell ref="D33:E33"/>
    <mergeCell ref="F33:G33"/>
    <mergeCell ref="H33:I33"/>
    <mergeCell ref="J33:K33"/>
    <mergeCell ref="L33:M33"/>
    <mergeCell ref="N33:O33"/>
    <mergeCell ref="P29:Q29"/>
    <mergeCell ref="R29:S29"/>
    <mergeCell ref="T29:U29"/>
    <mergeCell ref="D29:E29"/>
    <mergeCell ref="F29:G29"/>
    <mergeCell ref="J29:K29"/>
    <mergeCell ref="L29:M29"/>
    <mergeCell ref="N29:O29"/>
    <mergeCell ref="J27:K27"/>
    <mergeCell ref="T27:U27"/>
    <mergeCell ref="L27:M27"/>
    <mergeCell ref="N27:O27"/>
    <mergeCell ref="P27:Q27"/>
    <mergeCell ref="R27:S27"/>
    <mergeCell ref="D2:F3"/>
    <mergeCell ref="G2:I3"/>
    <mergeCell ref="J2:L3"/>
    <mergeCell ref="M2:O3"/>
    <mergeCell ref="P2:R3"/>
    <mergeCell ref="S2:U3"/>
    <mergeCell ref="R26:S26"/>
    <mergeCell ref="P26:Q26"/>
    <mergeCell ref="R25:S25"/>
    <mergeCell ref="P25:Q25"/>
    <mergeCell ref="N25:O25"/>
    <mergeCell ref="L25:M25"/>
    <mergeCell ref="D22:E22"/>
    <mergeCell ref="D23:E23"/>
    <mergeCell ref="H23:I23"/>
    <mergeCell ref="H26:I26"/>
    <mergeCell ref="D25:E25"/>
    <mergeCell ref="D26:E26"/>
    <mergeCell ref="F26:G26"/>
    <mergeCell ref="F22:G22"/>
    <mergeCell ref="F23:G23"/>
    <mergeCell ref="H22:I22"/>
    <mergeCell ref="J26:K26"/>
    <mergeCell ref="J25:K25"/>
    <mergeCell ref="W2:W5"/>
    <mergeCell ref="V2:V5"/>
    <mergeCell ref="V22:W22"/>
    <mergeCell ref="R22:S22"/>
    <mergeCell ref="R23:S23"/>
    <mergeCell ref="J22:O22"/>
    <mergeCell ref="J23:K23"/>
    <mergeCell ref="T23:U23"/>
    <mergeCell ref="T22:U22"/>
    <mergeCell ref="P22:Q22"/>
    <mergeCell ref="P23:Q23"/>
    <mergeCell ref="N23:O23"/>
    <mergeCell ref="L23:M23"/>
    <mergeCell ref="H25:I25"/>
    <mergeCell ref="P28:Q28"/>
    <mergeCell ref="T26:U26"/>
    <mergeCell ref="L26:M26"/>
    <mergeCell ref="T25:U25"/>
    <mergeCell ref="T28:U28"/>
    <mergeCell ref="L28:M28"/>
    <mergeCell ref="N28:O28"/>
    <mergeCell ref="D27:E27"/>
    <mergeCell ref="F27:G27"/>
    <mergeCell ref="H27:I27"/>
    <mergeCell ref="J28:K28"/>
    <mergeCell ref="F25:G25"/>
    <mergeCell ref="R28:S28"/>
    <mergeCell ref="N26:O26"/>
    <mergeCell ref="D28:E28"/>
    <mergeCell ref="F28:G28"/>
    <mergeCell ref="H28:I28"/>
    <mergeCell ref="P30:Q30"/>
    <mergeCell ref="R30:S30"/>
    <mergeCell ref="T30:U30"/>
    <mergeCell ref="D30:E30"/>
    <mergeCell ref="F30:G30"/>
    <mergeCell ref="H30:I30"/>
    <mergeCell ref="J30:K30"/>
    <mergeCell ref="L30:M30"/>
    <mergeCell ref="N30:O30"/>
    <mergeCell ref="P31:Q31"/>
    <mergeCell ref="R31:S31"/>
    <mergeCell ref="T31:U31"/>
    <mergeCell ref="D31:E31"/>
    <mergeCell ref="F31:G31"/>
    <mergeCell ref="H31:I31"/>
    <mergeCell ref="J31:K31"/>
    <mergeCell ref="L31:M31"/>
    <mergeCell ref="N31:O31"/>
    <mergeCell ref="P35:Q35"/>
    <mergeCell ref="R35:S35"/>
    <mergeCell ref="T35:U35"/>
    <mergeCell ref="D35:E35"/>
    <mergeCell ref="F35:G35"/>
    <mergeCell ref="H35:I35"/>
    <mergeCell ref="J35:K35"/>
    <mergeCell ref="L35:M35"/>
    <mergeCell ref="N35:O35"/>
  </mergeCells>
  <phoneticPr fontId="2"/>
  <pageMargins left="0.78740157480314965" right="0.74803149606299213" top="0.98425196850393704" bottom="0.98425196850393704" header="0.47244094488188981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>
      <selection activeCell="B1" sqref="B1"/>
    </sheetView>
  </sheetViews>
  <sheetFormatPr defaultRowHeight="13.5"/>
  <cols>
    <col min="1" max="1" width="3.25" style="49" customWidth="1"/>
    <col min="2" max="2" width="2.125" style="49" customWidth="1"/>
    <col min="3" max="3" width="6.125" style="49" customWidth="1"/>
    <col min="4" max="4" width="4.375" style="49" customWidth="1"/>
    <col min="5" max="6" width="3.875" style="49" customWidth="1"/>
    <col min="7" max="7" width="4.375" style="49" customWidth="1"/>
    <col min="8" max="9" width="3.875" style="49" customWidth="1"/>
    <col min="10" max="15" width="3.25" style="49" customWidth="1"/>
    <col min="16" max="21" width="3.75" style="49" customWidth="1"/>
    <col min="22" max="23" width="4.375" style="49" customWidth="1"/>
    <col min="24" max="16384" width="9" style="49"/>
  </cols>
  <sheetData>
    <row r="1" spans="1:23" s="5" customFormat="1" ht="13.5" customHeight="1">
      <c r="A1" s="5" t="s">
        <v>118</v>
      </c>
      <c r="T1" s="6"/>
      <c r="W1" s="7" t="s">
        <v>92</v>
      </c>
    </row>
    <row r="2" spans="1:23" s="5" customFormat="1" ht="11.25" customHeight="1">
      <c r="A2" s="8"/>
      <c r="B2" s="8"/>
      <c r="C2" s="35"/>
      <c r="D2" s="141" t="s">
        <v>34</v>
      </c>
      <c r="E2" s="142"/>
      <c r="F2" s="143"/>
      <c r="G2" s="141" t="s">
        <v>35</v>
      </c>
      <c r="H2" s="142"/>
      <c r="I2" s="143"/>
      <c r="J2" s="141" t="s">
        <v>36</v>
      </c>
      <c r="K2" s="142"/>
      <c r="L2" s="143"/>
      <c r="M2" s="141" t="s">
        <v>37</v>
      </c>
      <c r="N2" s="142"/>
      <c r="O2" s="143"/>
      <c r="P2" s="141" t="s">
        <v>38</v>
      </c>
      <c r="Q2" s="142"/>
      <c r="R2" s="143"/>
      <c r="S2" s="141" t="s">
        <v>39</v>
      </c>
      <c r="T2" s="142"/>
      <c r="U2" s="143"/>
      <c r="V2" s="181" t="s">
        <v>40</v>
      </c>
      <c r="W2" s="130" t="s">
        <v>41</v>
      </c>
    </row>
    <row r="3" spans="1:23" s="5" customFormat="1" ht="11.25" customHeight="1">
      <c r="A3" s="13"/>
      <c r="B3" s="13"/>
      <c r="C3" s="96" t="s">
        <v>53</v>
      </c>
      <c r="D3" s="147"/>
      <c r="E3" s="148"/>
      <c r="F3" s="149"/>
      <c r="G3" s="147"/>
      <c r="H3" s="148"/>
      <c r="I3" s="149"/>
      <c r="J3" s="147"/>
      <c r="K3" s="148"/>
      <c r="L3" s="149"/>
      <c r="M3" s="147"/>
      <c r="N3" s="148"/>
      <c r="O3" s="149"/>
      <c r="P3" s="147"/>
      <c r="Q3" s="148"/>
      <c r="R3" s="149"/>
      <c r="S3" s="147"/>
      <c r="T3" s="148"/>
      <c r="U3" s="149"/>
      <c r="V3" s="182"/>
      <c r="W3" s="183"/>
    </row>
    <row r="4" spans="1:23" s="5" customFormat="1" ht="51.75" customHeight="1">
      <c r="B4" s="13"/>
      <c r="C4" s="37" t="s">
        <v>60</v>
      </c>
      <c r="D4" s="24" t="s">
        <v>7</v>
      </c>
      <c r="E4" s="24" t="s">
        <v>1</v>
      </c>
      <c r="F4" s="24" t="s">
        <v>2</v>
      </c>
      <c r="G4" s="24" t="s">
        <v>7</v>
      </c>
      <c r="H4" s="24" t="s">
        <v>1</v>
      </c>
      <c r="I4" s="24" t="s">
        <v>2</v>
      </c>
      <c r="J4" s="24" t="s">
        <v>7</v>
      </c>
      <c r="K4" s="24" t="s">
        <v>1</v>
      </c>
      <c r="L4" s="24" t="s">
        <v>2</v>
      </c>
      <c r="M4" s="24" t="s">
        <v>7</v>
      </c>
      <c r="N4" s="24" t="s">
        <v>1</v>
      </c>
      <c r="O4" s="24" t="s">
        <v>2</v>
      </c>
      <c r="P4" s="24" t="s">
        <v>7</v>
      </c>
      <c r="Q4" s="24" t="s">
        <v>42</v>
      </c>
      <c r="R4" s="24" t="s">
        <v>43</v>
      </c>
      <c r="S4" s="24" t="s">
        <v>7</v>
      </c>
      <c r="T4" s="25" t="s">
        <v>86</v>
      </c>
      <c r="U4" s="25" t="s">
        <v>63</v>
      </c>
      <c r="V4" s="182"/>
      <c r="W4" s="183"/>
    </row>
    <row r="5" spans="1:23" s="5" customFormat="1" ht="11.25" customHeight="1">
      <c r="A5" s="13"/>
      <c r="B5" s="13"/>
      <c r="C5" s="3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7"/>
      <c r="V5" s="194"/>
      <c r="W5" s="196"/>
    </row>
    <row r="6" spans="1:23" s="5" customFormat="1" ht="7.5" customHeight="1">
      <c r="A6" s="9"/>
      <c r="B6" s="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5" customFormat="1" ht="16.5" customHeight="1">
      <c r="A7" s="14" t="s">
        <v>61</v>
      </c>
      <c r="B7" s="14">
        <v>19</v>
      </c>
      <c r="C7" s="31">
        <v>151794</v>
      </c>
      <c r="D7" s="32">
        <v>1290</v>
      </c>
      <c r="E7" s="32">
        <v>660</v>
      </c>
      <c r="F7" s="32">
        <v>630</v>
      </c>
      <c r="G7" s="32">
        <v>932</v>
      </c>
      <c r="H7" s="32">
        <v>516</v>
      </c>
      <c r="I7" s="32">
        <v>416</v>
      </c>
      <c r="J7" s="32">
        <f t="shared" ref="J7:J15" si="0">SUM(K7:L7)</f>
        <v>5</v>
      </c>
      <c r="K7" s="95">
        <v>4</v>
      </c>
      <c r="L7" s="95">
        <v>1</v>
      </c>
      <c r="M7" s="95">
        <v>2</v>
      </c>
      <c r="N7" s="95">
        <v>1</v>
      </c>
      <c r="O7" s="95">
        <v>1</v>
      </c>
      <c r="P7" s="32">
        <f>SUM(Q7:R7)</f>
        <v>26</v>
      </c>
      <c r="Q7" s="32">
        <v>18</v>
      </c>
      <c r="R7" s="32">
        <v>8</v>
      </c>
      <c r="S7" s="32">
        <f t="shared" ref="S7:S13" si="1">SUM(T7:U7)</f>
        <v>7</v>
      </c>
      <c r="T7" s="32">
        <v>5</v>
      </c>
      <c r="U7" s="32">
        <v>2</v>
      </c>
      <c r="V7" s="32">
        <v>886</v>
      </c>
      <c r="W7" s="32">
        <v>287</v>
      </c>
    </row>
    <row r="8" spans="1:23" s="5" customFormat="1" ht="16.5" customHeight="1">
      <c r="A8" s="14"/>
      <c r="B8" s="14">
        <v>20</v>
      </c>
      <c r="C8" s="31">
        <v>154267</v>
      </c>
      <c r="D8" s="32">
        <f t="shared" ref="D8:D13" si="2">SUM(E8:F8)</f>
        <v>1331</v>
      </c>
      <c r="E8" s="32">
        <v>650</v>
      </c>
      <c r="F8" s="32">
        <v>681</v>
      </c>
      <c r="G8" s="32">
        <f t="shared" ref="G8:G13" si="3">SUM(H8:I8)</f>
        <v>969</v>
      </c>
      <c r="H8" s="32">
        <v>553</v>
      </c>
      <c r="I8" s="32">
        <v>416</v>
      </c>
      <c r="J8" s="95">
        <f t="shared" si="0"/>
        <v>0</v>
      </c>
      <c r="K8" s="95">
        <v>0</v>
      </c>
      <c r="L8" s="95">
        <v>0</v>
      </c>
      <c r="M8" s="95">
        <f t="shared" ref="M8:M13" si="4">SUM(N8:O8)</f>
        <v>0</v>
      </c>
      <c r="N8" s="95">
        <v>0</v>
      </c>
      <c r="O8" s="95">
        <v>0</v>
      </c>
      <c r="P8" s="32">
        <f>SUM(Q8:R8)</f>
        <v>32</v>
      </c>
      <c r="Q8" s="32">
        <v>20</v>
      </c>
      <c r="R8" s="32">
        <v>12</v>
      </c>
      <c r="S8" s="32">
        <f t="shared" si="1"/>
        <v>3</v>
      </c>
      <c r="T8" s="32">
        <v>3</v>
      </c>
      <c r="U8" s="95">
        <v>0</v>
      </c>
      <c r="V8" s="32">
        <v>902</v>
      </c>
      <c r="W8" s="32">
        <v>305</v>
      </c>
    </row>
    <row r="9" spans="1:23" s="5" customFormat="1" ht="16.5" customHeight="1">
      <c r="A9" s="14"/>
      <c r="B9" s="14">
        <v>21</v>
      </c>
      <c r="C9" s="31">
        <v>156088</v>
      </c>
      <c r="D9" s="32">
        <f t="shared" si="2"/>
        <v>1302</v>
      </c>
      <c r="E9" s="32">
        <v>669</v>
      </c>
      <c r="F9" s="32">
        <v>633</v>
      </c>
      <c r="G9" s="32">
        <f t="shared" si="3"/>
        <v>1073</v>
      </c>
      <c r="H9" s="32">
        <v>589</v>
      </c>
      <c r="I9" s="32">
        <v>484</v>
      </c>
      <c r="J9" s="95">
        <f t="shared" si="0"/>
        <v>4</v>
      </c>
      <c r="K9" s="95">
        <v>1</v>
      </c>
      <c r="L9" s="95">
        <v>3</v>
      </c>
      <c r="M9" s="95">
        <f t="shared" si="4"/>
        <v>1</v>
      </c>
      <c r="N9" s="95">
        <v>0</v>
      </c>
      <c r="O9" s="95">
        <v>1</v>
      </c>
      <c r="P9" s="32">
        <f>SUM(Q9:R9)</f>
        <v>31</v>
      </c>
      <c r="Q9" s="32">
        <v>18</v>
      </c>
      <c r="R9" s="32">
        <v>13</v>
      </c>
      <c r="S9" s="32">
        <f t="shared" si="1"/>
        <v>6</v>
      </c>
      <c r="T9" s="32">
        <v>6</v>
      </c>
      <c r="U9" s="95">
        <v>0</v>
      </c>
      <c r="V9" s="32">
        <v>901</v>
      </c>
      <c r="W9" s="32">
        <v>310</v>
      </c>
    </row>
    <row r="10" spans="1:23" s="5" customFormat="1" ht="16.5" customHeight="1">
      <c r="A10" s="14"/>
      <c r="B10" s="14">
        <v>22</v>
      </c>
      <c r="C10" s="31">
        <v>151344</v>
      </c>
      <c r="D10" s="32">
        <f t="shared" si="2"/>
        <v>1370</v>
      </c>
      <c r="E10" s="32">
        <v>716</v>
      </c>
      <c r="F10" s="32">
        <v>654</v>
      </c>
      <c r="G10" s="32">
        <f t="shared" si="3"/>
        <v>1089</v>
      </c>
      <c r="H10" s="32">
        <v>610</v>
      </c>
      <c r="I10" s="32">
        <v>479</v>
      </c>
      <c r="J10" s="95">
        <f t="shared" si="0"/>
        <v>3</v>
      </c>
      <c r="K10" s="95">
        <v>1</v>
      </c>
      <c r="L10" s="95">
        <v>2</v>
      </c>
      <c r="M10" s="95">
        <f t="shared" si="4"/>
        <v>2</v>
      </c>
      <c r="N10" s="95">
        <v>0</v>
      </c>
      <c r="O10" s="95">
        <v>2</v>
      </c>
      <c r="P10" s="32">
        <f>SUM(Q10:R10)</f>
        <v>28</v>
      </c>
      <c r="Q10" s="32">
        <v>19</v>
      </c>
      <c r="R10" s="32">
        <v>9</v>
      </c>
      <c r="S10" s="32">
        <f t="shared" si="1"/>
        <v>5</v>
      </c>
      <c r="T10" s="32">
        <v>4</v>
      </c>
      <c r="U10" s="32">
        <v>1</v>
      </c>
      <c r="V10" s="32">
        <v>862</v>
      </c>
      <c r="W10" s="32">
        <v>306</v>
      </c>
    </row>
    <row r="11" spans="1:23" s="5" customFormat="1" ht="16.5" customHeight="1">
      <c r="A11" s="14"/>
      <c r="B11" s="14">
        <v>23</v>
      </c>
      <c r="C11" s="31">
        <v>157401</v>
      </c>
      <c r="D11" s="32">
        <f t="shared" si="2"/>
        <v>1325</v>
      </c>
      <c r="E11" s="32">
        <v>659</v>
      </c>
      <c r="F11" s="32">
        <v>666</v>
      </c>
      <c r="G11" s="32">
        <f t="shared" si="3"/>
        <v>1169</v>
      </c>
      <c r="H11" s="32">
        <v>629</v>
      </c>
      <c r="I11" s="32">
        <v>540</v>
      </c>
      <c r="J11" s="95">
        <f t="shared" si="0"/>
        <v>5</v>
      </c>
      <c r="K11" s="95">
        <v>0</v>
      </c>
      <c r="L11" s="95">
        <v>5</v>
      </c>
      <c r="M11" s="95">
        <f t="shared" si="4"/>
        <v>4</v>
      </c>
      <c r="N11" s="95">
        <v>0</v>
      </c>
      <c r="O11" s="95">
        <v>4</v>
      </c>
      <c r="P11" s="32">
        <f t="shared" ref="P11:P16" si="5">SUM(Q11:R11)</f>
        <v>29</v>
      </c>
      <c r="Q11" s="32">
        <v>24</v>
      </c>
      <c r="R11" s="32">
        <v>5</v>
      </c>
      <c r="S11" s="32">
        <f t="shared" si="1"/>
        <v>8</v>
      </c>
      <c r="T11" s="32">
        <v>5</v>
      </c>
      <c r="U11" s="32">
        <v>3</v>
      </c>
      <c r="V11" s="32">
        <v>824</v>
      </c>
      <c r="W11" s="32">
        <v>291</v>
      </c>
    </row>
    <row r="12" spans="1:23" s="5" customFormat="1" ht="16.5" customHeight="1">
      <c r="A12" s="14"/>
      <c r="B12" s="14">
        <v>24</v>
      </c>
      <c r="C12" s="31">
        <v>157092</v>
      </c>
      <c r="D12" s="32">
        <f t="shared" si="2"/>
        <v>1202</v>
      </c>
      <c r="E12" s="32">
        <v>630</v>
      </c>
      <c r="F12" s="32">
        <v>572</v>
      </c>
      <c r="G12" s="32">
        <f t="shared" si="3"/>
        <v>1162</v>
      </c>
      <c r="H12" s="32">
        <v>628</v>
      </c>
      <c r="I12" s="32">
        <v>534</v>
      </c>
      <c r="J12" s="95">
        <f t="shared" si="0"/>
        <v>4</v>
      </c>
      <c r="K12" s="95">
        <v>2</v>
      </c>
      <c r="L12" s="95">
        <v>2</v>
      </c>
      <c r="M12" s="95">
        <f t="shared" si="4"/>
        <v>1</v>
      </c>
      <c r="N12" s="95">
        <v>0</v>
      </c>
      <c r="O12" s="95">
        <v>1</v>
      </c>
      <c r="P12" s="32">
        <f t="shared" si="5"/>
        <v>38</v>
      </c>
      <c r="Q12" s="32">
        <v>27</v>
      </c>
      <c r="R12" s="32">
        <v>11</v>
      </c>
      <c r="S12" s="32">
        <f t="shared" si="1"/>
        <v>8</v>
      </c>
      <c r="T12" s="32">
        <v>7</v>
      </c>
      <c r="U12" s="32">
        <v>1</v>
      </c>
      <c r="V12" s="32">
        <v>791</v>
      </c>
      <c r="W12" s="32">
        <v>270</v>
      </c>
    </row>
    <row r="13" spans="1:23" s="5" customFormat="1" ht="16.5" customHeight="1">
      <c r="A13" s="14"/>
      <c r="B13" s="14">
        <v>25</v>
      </c>
      <c r="C13" s="31">
        <v>156641</v>
      </c>
      <c r="D13" s="32">
        <f t="shared" si="2"/>
        <v>1190</v>
      </c>
      <c r="E13" s="32">
        <v>638</v>
      </c>
      <c r="F13" s="32">
        <v>552</v>
      </c>
      <c r="G13" s="32">
        <f t="shared" si="3"/>
        <v>1255</v>
      </c>
      <c r="H13" s="32">
        <v>707</v>
      </c>
      <c r="I13" s="32">
        <v>548</v>
      </c>
      <c r="J13" s="95">
        <f t="shared" si="0"/>
        <v>4</v>
      </c>
      <c r="K13" s="95">
        <v>2</v>
      </c>
      <c r="L13" s="95">
        <v>2</v>
      </c>
      <c r="M13" s="95">
        <f t="shared" si="4"/>
        <v>3</v>
      </c>
      <c r="N13" s="95">
        <v>2</v>
      </c>
      <c r="O13" s="95">
        <v>1</v>
      </c>
      <c r="P13" s="32">
        <f t="shared" si="5"/>
        <v>26</v>
      </c>
      <c r="Q13" s="32">
        <v>22</v>
      </c>
      <c r="R13" s="32">
        <v>4</v>
      </c>
      <c r="S13" s="32">
        <f t="shared" si="1"/>
        <v>9</v>
      </c>
      <c r="T13" s="32">
        <v>7</v>
      </c>
      <c r="U13" s="32">
        <v>2</v>
      </c>
      <c r="V13" s="32">
        <v>790</v>
      </c>
      <c r="W13" s="32">
        <v>281</v>
      </c>
    </row>
    <row r="14" spans="1:23" s="5" customFormat="1" ht="16.5" customHeight="1">
      <c r="A14" s="14"/>
      <c r="B14" s="14">
        <v>26</v>
      </c>
      <c r="C14" s="31">
        <v>157079</v>
      </c>
      <c r="D14" s="32">
        <v>1219</v>
      </c>
      <c r="E14" s="32">
        <v>633</v>
      </c>
      <c r="F14" s="32">
        <v>586</v>
      </c>
      <c r="G14" s="32">
        <f>SUM(H14:I14)</f>
        <v>1234</v>
      </c>
      <c r="H14" s="32">
        <v>634</v>
      </c>
      <c r="I14" s="32">
        <v>600</v>
      </c>
      <c r="J14" s="95">
        <f t="shared" si="0"/>
        <v>3</v>
      </c>
      <c r="K14" s="95">
        <v>0</v>
      </c>
      <c r="L14" s="95">
        <v>3</v>
      </c>
      <c r="M14" s="95">
        <f>SUM(N14:O14)</f>
        <v>3</v>
      </c>
      <c r="N14" s="95">
        <v>0</v>
      </c>
      <c r="O14" s="95">
        <v>3</v>
      </c>
      <c r="P14" s="32">
        <f t="shared" si="5"/>
        <v>29</v>
      </c>
      <c r="Q14" s="32">
        <v>22</v>
      </c>
      <c r="R14" s="32">
        <v>7</v>
      </c>
      <c r="S14" s="32">
        <v>7</v>
      </c>
      <c r="T14" s="32">
        <v>5</v>
      </c>
      <c r="U14" s="32">
        <v>2</v>
      </c>
      <c r="V14" s="32">
        <v>755</v>
      </c>
      <c r="W14" s="32">
        <v>258</v>
      </c>
    </row>
    <row r="15" spans="1:23" s="5" customFormat="1" ht="16.5" customHeight="1">
      <c r="A15" s="14"/>
      <c r="B15" s="14">
        <v>27</v>
      </c>
      <c r="C15" s="31">
        <v>160968</v>
      </c>
      <c r="D15" s="32">
        <f>SUM(E15:F15)</f>
        <v>1241</v>
      </c>
      <c r="E15" s="32">
        <v>632</v>
      </c>
      <c r="F15" s="32">
        <v>609</v>
      </c>
      <c r="G15" s="32">
        <f>SUM(H15:I15)</f>
        <v>1316</v>
      </c>
      <c r="H15" s="32">
        <v>703</v>
      </c>
      <c r="I15" s="32">
        <v>613</v>
      </c>
      <c r="J15" s="95">
        <f t="shared" si="0"/>
        <v>2</v>
      </c>
      <c r="K15" s="95">
        <v>0</v>
      </c>
      <c r="L15" s="95">
        <v>2</v>
      </c>
      <c r="M15" s="95">
        <f>SUM(N15:O15)</f>
        <v>2</v>
      </c>
      <c r="N15" s="95">
        <v>0</v>
      </c>
      <c r="O15" s="95">
        <v>2</v>
      </c>
      <c r="P15" s="32">
        <f t="shared" si="5"/>
        <v>29</v>
      </c>
      <c r="Q15" s="32">
        <v>24</v>
      </c>
      <c r="R15" s="32">
        <v>5</v>
      </c>
      <c r="S15" s="32">
        <f>SUM(T15:U15)</f>
        <v>4</v>
      </c>
      <c r="T15" s="32">
        <v>3</v>
      </c>
      <c r="U15" s="32">
        <v>1</v>
      </c>
      <c r="V15" s="32">
        <v>752</v>
      </c>
      <c r="W15" s="32">
        <v>255</v>
      </c>
    </row>
    <row r="16" spans="1:23" s="5" customFormat="1" ht="16.5" customHeight="1">
      <c r="A16" s="14"/>
      <c r="B16" s="14">
        <v>28</v>
      </c>
      <c r="C16" s="31">
        <v>161050</v>
      </c>
      <c r="D16" s="32">
        <v>1195</v>
      </c>
      <c r="E16" s="32">
        <v>626</v>
      </c>
      <c r="F16" s="32">
        <v>569</v>
      </c>
      <c r="G16" s="32">
        <v>1299</v>
      </c>
      <c r="H16" s="32">
        <v>729</v>
      </c>
      <c r="I16" s="32">
        <v>570</v>
      </c>
      <c r="J16" s="95">
        <v>4</v>
      </c>
      <c r="K16" s="95">
        <v>1</v>
      </c>
      <c r="L16" s="95">
        <v>3</v>
      </c>
      <c r="M16" s="95">
        <v>3</v>
      </c>
      <c r="N16" s="95">
        <v>0</v>
      </c>
      <c r="O16" s="95">
        <v>3</v>
      </c>
      <c r="P16" s="32">
        <f t="shared" si="5"/>
        <v>21</v>
      </c>
      <c r="Q16" s="32">
        <v>11</v>
      </c>
      <c r="R16" s="32">
        <v>10</v>
      </c>
      <c r="S16" s="32">
        <v>3</v>
      </c>
      <c r="T16" s="32">
        <v>1</v>
      </c>
      <c r="U16" s="32">
        <v>2</v>
      </c>
      <c r="V16" s="32">
        <v>731</v>
      </c>
      <c r="W16" s="32">
        <v>256</v>
      </c>
    </row>
    <row r="17" spans="1:23" s="5" customFormat="1" ht="16.5" customHeight="1">
      <c r="B17" s="14">
        <v>29</v>
      </c>
      <c r="C17" s="31">
        <v>161398</v>
      </c>
      <c r="D17" s="32">
        <v>1129</v>
      </c>
      <c r="E17" s="32">
        <v>571</v>
      </c>
      <c r="F17" s="32">
        <v>558</v>
      </c>
      <c r="G17" s="32">
        <v>1408</v>
      </c>
      <c r="H17" s="32">
        <v>743</v>
      </c>
      <c r="I17" s="32">
        <v>665</v>
      </c>
      <c r="J17" s="32">
        <v>1</v>
      </c>
      <c r="K17" s="121" t="s">
        <v>75</v>
      </c>
      <c r="L17" s="95">
        <v>1</v>
      </c>
      <c r="M17" s="121" t="s">
        <v>75</v>
      </c>
      <c r="N17" s="121" t="s">
        <v>75</v>
      </c>
      <c r="O17" s="121" t="s">
        <v>75</v>
      </c>
      <c r="P17" s="32">
        <v>26</v>
      </c>
      <c r="Q17" s="32">
        <v>12</v>
      </c>
      <c r="R17" s="32">
        <v>14</v>
      </c>
      <c r="S17" s="32">
        <v>2</v>
      </c>
      <c r="T17" s="32">
        <v>2</v>
      </c>
      <c r="U17" s="121" t="s">
        <v>75</v>
      </c>
      <c r="V17" s="32">
        <v>664</v>
      </c>
      <c r="W17" s="32">
        <v>244</v>
      </c>
    </row>
    <row r="18" spans="1:23" ht="7.5" customHeight="1">
      <c r="A18" s="104"/>
      <c r="B18" s="10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>
      <c r="A19" s="105"/>
      <c r="B19" s="105"/>
      <c r="C19" s="3"/>
    </row>
    <row r="20" spans="1:23">
      <c r="A20" s="105"/>
      <c r="B20" s="105"/>
    </row>
    <row r="21" spans="1:23">
      <c r="A21" s="5" t="s">
        <v>78</v>
      </c>
    </row>
    <row r="22" spans="1:23" s="106" customFormat="1" ht="28.5" customHeight="1">
      <c r="A22" s="8"/>
      <c r="B22" s="8"/>
      <c r="C22" s="44" t="s">
        <v>44</v>
      </c>
      <c r="D22" s="193" t="s">
        <v>45</v>
      </c>
      <c r="E22" s="193"/>
      <c r="F22" s="181" t="s">
        <v>65</v>
      </c>
      <c r="G22" s="181"/>
      <c r="H22" s="181" t="s">
        <v>66</v>
      </c>
      <c r="I22" s="181"/>
      <c r="J22" s="192" t="s">
        <v>88</v>
      </c>
      <c r="K22" s="192"/>
      <c r="L22" s="192"/>
      <c r="M22" s="192"/>
      <c r="N22" s="192"/>
      <c r="O22" s="192"/>
      <c r="P22" s="181" t="s">
        <v>104</v>
      </c>
      <c r="Q22" s="181"/>
      <c r="R22" s="193" t="s">
        <v>46</v>
      </c>
      <c r="S22" s="193"/>
      <c r="T22" s="193" t="s">
        <v>47</v>
      </c>
      <c r="U22" s="193"/>
      <c r="V22" s="184" t="s">
        <v>87</v>
      </c>
      <c r="W22" s="195"/>
    </row>
    <row r="23" spans="1:23" s="48" customFormat="1" ht="14.25" customHeight="1">
      <c r="A23" s="13"/>
      <c r="B23" s="13"/>
      <c r="C23" s="45" t="s">
        <v>48</v>
      </c>
      <c r="D23" s="177" t="s">
        <v>48</v>
      </c>
      <c r="E23" s="177"/>
      <c r="F23" s="177" t="s">
        <v>49</v>
      </c>
      <c r="G23" s="177"/>
      <c r="H23" s="177" t="s">
        <v>49</v>
      </c>
      <c r="I23" s="177"/>
      <c r="J23" s="191" t="s">
        <v>50</v>
      </c>
      <c r="K23" s="191"/>
      <c r="L23" s="191" t="s">
        <v>51</v>
      </c>
      <c r="M23" s="191"/>
      <c r="N23" s="191" t="s">
        <v>52</v>
      </c>
      <c r="O23" s="191"/>
      <c r="P23" s="177" t="s">
        <v>94</v>
      </c>
      <c r="Q23" s="177"/>
      <c r="R23" s="177" t="s">
        <v>48</v>
      </c>
      <c r="S23" s="177"/>
      <c r="T23" s="177" t="s">
        <v>48</v>
      </c>
      <c r="U23" s="177"/>
      <c r="V23" s="47" t="s">
        <v>69</v>
      </c>
      <c r="W23" s="47" t="s">
        <v>70</v>
      </c>
    </row>
    <row r="24" spans="1:23" ht="7.5" customHeight="1">
      <c r="A24" s="9"/>
      <c r="B24" s="9"/>
      <c r="C24" s="20"/>
      <c r="D24" s="4"/>
      <c r="G24" s="4"/>
      <c r="H24" s="4"/>
      <c r="P24" s="4"/>
      <c r="R24" s="4"/>
    </row>
    <row r="25" spans="1:23" ht="16.5" customHeight="1">
      <c r="A25" s="14" t="s">
        <v>61</v>
      </c>
      <c r="B25" s="14">
        <v>19</v>
      </c>
      <c r="C25" s="42">
        <f t="shared" ref="C25:C35" si="6">D7/C7*1000</f>
        <v>8.4983596189572719</v>
      </c>
      <c r="D25" s="188">
        <f t="shared" ref="D25:D34" si="7">G7/C7*1000</f>
        <v>6.139900127804788</v>
      </c>
      <c r="E25" s="188"/>
      <c r="F25" s="188">
        <f>J7/D7*1000</f>
        <v>3.8759689922480618</v>
      </c>
      <c r="G25" s="188"/>
      <c r="H25" s="188">
        <f>M7/D7*1000</f>
        <v>1.5503875968992249</v>
      </c>
      <c r="I25" s="188"/>
      <c r="J25" s="188">
        <f>SUM(L25:O25)</f>
        <v>19.756838905775076</v>
      </c>
      <c r="K25" s="188"/>
      <c r="L25" s="188">
        <f t="shared" ref="L25:L34" si="8">Q7/(D7+P7)*1000</f>
        <v>13.677811550151976</v>
      </c>
      <c r="M25" s="188"/>
      <c r="N25" s="188">
        <f t="shared" ref="N25:N34" si="9">R7/(D7+P7)*1000</f>
        <v>6.0790273556231007</v>
      </c>
      <c r="O25" s="188"/>
      <c r="P25" s="188">
        <f t="shared" ref="P25:P34" si="10">S7/(D7+T7)*1000</f>
        <v>5.4054054054054053</v>
      </c>
      <c r="Q25" s="188"/>
      <c r="R25" s="188">
        <f t="shared" ref="R25:R34" si="11">V7/C7*1000</f>
        <v>5.8368578468187149</v>
      </c>
      <c r="S25" s="188"/>
      <c r="T25" s="189">
        <f t="shared" ref="T25:T34" si="12">W7/C7*1000</f>
        <v>1.8907203183261525</v>
      </c>
      <c r="U25" s="189"/>
      <c r="V25" s="50">
        <v>30.4</v>
      </c>
      <c r="W25" s="50">
        <v>28.4</v>
      </c>
    </row>
    <row r="26" spans="1:23" ht="16.5" customHeight="1">
      <c r="A26" s="14"/>
      <c r="B26" s="14">
        <v>20</v>
      </c>
      <c r="C26" s="42">
        <f t="shared" si="6"/>
        <v>8.6278983839706491</v>
      </c>
      <c r="D26" s="188">
        <f t="shared" si="7"/>
        <v>6.2813174560988418</v>
      </c>
      <c r="E26" s="188"/>
      <c r="F26" s="188" t="s">
        <v>95</v>
      </c>
      <c r="G26" s="188"/>
      <c r="H26" s="188" t="s">
        <v>95</v>
      </c>
      <c r="I26" s="188"/>
      <c r="J26" s="188">
        <f t="shared" ref="J26:J31" si="13">SUM(L26:O26)</f>
        <v>23.477622890682319</v>
      </c>
      <c r="K26" s="188"/>
      <c r="L26" s="188">
        <f t="shared" si="8"/>
        <v>14.673514306676449</v>
      </c>
      <c r="M26" s="188"/>
      <c r="N26" s="188">
        <f t="shared" si="9"/>
        <v>8.8041085840058688</v>
      </c>
      <c r="O26" s="188"/>
      <c r="P26" s="188">
        <f t="shared" si="10"/>
        <v>2.2488755622188905</v>
      </c>
      <c r="Q26" s="188"/>
      <c r="R26" s="188">
        <f t="shared" si="11"/>
        <v>5.8470055164098609</v>
      </c>
      <c r="S26" s="188"/>
      <c r="T26" s="189">
        <f t="shared" si="12"/>
        <v>1.9770916657483455</v>
      </c>
      <c r="U26" s="189"/>
      <c r="V26" s="50">
        <v>31</v>
      </c>
      <c r="W26" s="50">
        <v>29</v>
      </c>
    </row>
    <row r="27" spans="1:23" ht="16.5" customHeight="1">
      <c r="A27" s="14"/>
      <c r="B27" s="14">
        <v>21</v>
      </c>
      <c r="C27" s="42">
        <f t="shared" si="6"/>
        <v>8.3414484137153391</v>
      </c>
      <c r="D27" s="188">
        <f t="shared" si="7"/>
        <v>6.8743273025472806</v>
      </c>
      <c r="E27" s="188"/>
      <c r="F27" s="188">
        <f t="shared" ref="F27:F34" si="14">J9/D9*1000</f>
        <v>3.0721966205837172</v>
      </c>
      <c r="G27" s="188"/>
      <c r="H27" s="188">
        <f t="shared" ref="H27:H34" si="15">M9/D9*1000</f>
        <v>0.76804915514592931</v>
      </c>
      <c r="I27" s="188"/>
      <c r="J27" s="188">
        <f t="shared" si="13"/>
        <v>23.255813953488371</v>
      </c>
      <c r="K27" s="188"/>
      <c r="L27" s="188">
        <f t="shared" si="8"/>
        <v>13.50337584396099</v>
      </c>
      <c r="M27" s="188"/>
      <c r="N27" s="188">
        <f t="shared" si="9"/>
        <v>9.7524381095273824</v>
      </c>
      <c r="O27" s="188"/>
      <c r="P27" s="188">
        <f t="shared" si="10"/>
        <v>4.5871559633027523</v>
      </c>
      <c r="Q27" s="188"/>
      <c r="R27" s="188">
        <f t="shared" si="11"/>
        <v>5.7723848085695248</v>
      </c>
      <c r="S27" s="188"/>
      <c r="T27" s="189">
        <f t="shared" si="12"/>
        <v>1.9860591461227</v>
      </c>
      <c r="U27" s="189"/>
      <c r="V27" s="50">
        <v>31</v>
      </c>
      <c r="W27" s="50">
        <v>29.4</v>
      </c>
    </row>
    <row r="28" spans="1:23" ht="16.5" customHeight="1">
      <c r="A28" s="14"/>
      <c r="B28" s="14">
        <v>22</v>
      </c>
      <c r="C28" s="42">
        <f t="shared" si="6"/>
        <v>9.0522253938048411</v>
      </c>
      <c r="D28" s="188">
        <f t="shared" si="7"/>
        <v>7.1955280685061851</v>
      </c>
      <c r="E28" s="188"/>
      <c r="F28" s="188">
        <f>J10/D10*1000</f>
        <v>2.1897810218978102</v>
      </c>
      <c r="G28" s="188"/>
      <c r="H28" s="188">
        <f t="shared" si="15"/>
        <v>1.4598540145985401</v>
      </c>
      <c r="I28" s="188"/>
      <c r="J28" s="188">
        <f t="shared" si="13"/>
        <v>20.028612303290416</v>
      </c>
      <c r="K28" s="188"/>
      <c r="L28" s="188">
        <f t="shared" si="8"/>
        <v>13.590844062947067</v>
      </c>
      <c r="M28" s="188"/>
      <c r="N28" s="188">
        <f t="shared" si="9"/>
        <v>6.437768240343348</v>
      </c>
      <c r="O28" s="188"/>
      <c r="P28" s="188">
        <f t="shared" si="10"/>
        <v>3.6390101892285296</v>
      </c>
      <c r="Q28" s="188"/>
      <c r="R28" s="188">
        <f t="shared" si="11"/>
        <v>5.6956337879268419</v>
      </c>
      <c r="S28" s="188"/>
      <c r="T28" s="189">
        <f t="shared" si="12"/>
        <v>2.0218839200761183</v>
      </c>
      <c r="U28" s="189"/>
      <c r="V28" s="50">
        <v>31.7</v>
      </c>
      <c r="W28" s="50">
        <v>29.2</v>
      </c>
    </row>
    <row r="29" spans="1:23" ht="16.5" customHeight="1">
      <c r="A29" s="14"/>
      <c r="B29" s="14">
        <v>23</v>
      </c>
      <c r="C29" s="42">
        <f t="shared" si="6"/>
        <v>8.4179897205227405</v>
      </c>
      <c r="D29" s="188">
        <f t="shared" si="7"/>
        <v>7.426890553427234</v>
      </c>
      <c r="E29" s="188"/>
      <c r="F29" s="188">
        <f t="shared" si="14"/>
        <v>3.7735849056603774</v>
      </c>
      <c r="G29" s="188"/>
      <c r="H29" s="188">
        <f t="shared" si="15"/>
        <v>3.0188679245283017</v>
      </c>
      <c r="I29" s="188"/>
      <c r="J29" s="188">
        <f t="shared" si="13"/>
        <v>21.418020679468242</v>
      </c>
      <c r="K29" s="188"/>
      <c r="L29" s="188">
        <f t="shared" si="8"/>
        <v>17.725258493353028</v>
      </c>
      <c r="M29" s="188"/>
      <c r="N29" s="188">
        <f t="shared" si="9"/>
        <v>3.692762186115214</v>
      </c>
      <c r="O29" s="188"/>
      <c r="P29" s="188">
        <f t="shared" si="10"/>
        <v>6.015037593984963</v>
      </c>
      <c r="Q29" s="188"/>
      <c r="R29" s="188">
        <f t="shared" si="11"/>
        <v>5.2350366261967842</v>
      </c>
      <c r="S29" s="188"/>
      <c r="T29" s="189">
        <f t="shared" si="12"/>
        <v>1.848781138620466</v>
      </c>
      <c r="U29" s="189"/>
      <c r="V29" s="50">
        <v>31.6</v>
      </c>
      <c r="W29" s="50">
        <v>29.4</v>
      </c>
    </row>
    <row r="30" spans="1:23" ht="16.5" customHeight="1">
      <c r="A30" s="14"/>
      <c r="B30" s="14">
        <v>24</v>
      </c>
      <c r="C30" s="42">
        <f t="shared" si="6"/>
        <v>7.651567234486798</v>
      </c>
      <c r="D30" s="188">
        <f t="shared" si="7"/>
        <v>7.3969393731062052</v>
      </c>
      <c r="E30" s="188"/>
      <c r="F30" s="188">
        <f t="shared" si="14"/>
        <v>3.3277870216306158</v>
      </c>
      <c r="G30" s="188"/>
      <c r="H30" s="188">
        <f t="shared" si="15"/>
        <v>0.83194675540765395</v>
      </c>
      <c r="I30" s="188"/>
      <c r="J30" s="188">
        <f t="shared" si="13"/>
        <v>30.64516129032258</v>
      </c>
      <c r="K30" s="188"/>
      <c r="L30" s="188">
        <f t="shared" si="8"/>
        <v>21.774193548387096</v>
      </c>
      <c r="M30" s="188"/>
      <c r="N30" s="188">
        <f t="shared" si="9"/>
        <v>8.870967741935484</v>
      </c>
      <c r="O30" s="188"/>
      <c r="P30" s="188">
        <f t="shared" si="10"/>
        <v>6.6170388751033915</v>
      </c>
      <c r="Q30" s="188"/>
      <c r="R30" s="188">
        <f t="shared" si="11"/>
        <v>5.0352659588012116</v>
      </c>
      <c r="S30" s="188"/>
      <c r="T30" s="189">
        <f t="shared" si="12"/>
        <v>1.7187380643189978</v>
      </c>
      <c r="U30" s="189"/>
      <c r="V30" s="50">
        <v>31.7</v>
      </c>
      <c r="W30" s="50">
        <v>29.4</v>
      </c>
    </row>
    <row r="31" spans="1:23" ht="16.5" customHeight="1">
      <c r="A31" s="14"/>
      <c r="B31" s="14">
        <v>25</v>
      </c>
      <c r="C31" s="42">
        <f t="shared" si="6"/>
        <v>7.5969892939907178</v>
      </c>
      <c r="D31" s="188">
        <f t="shared" si="7"/>
        <v>8.0119508940826467</v>
      </c>
      <c r="E31" s="188"/>
      <c r="F31" s="188">
        <f t="shared" si="14"/>
        <v>3.3613445378151261</v>
      </c>
      <c r="G31" s="188"/>
      <c r="H31" s="188">
        <f t="shared" si="15"/>
        <v>2.5210084033613449</v>
      </c>
      <c r="I31" s="188"/>
      <c r="J31" s="188">
        <f t="shared" si="13"/>
        <v>21.381578947368421</v>
      </c>
      <c r="K31" s="188"/>
      <c r="L31" s="188">
        <f t="shared" si="8"/>
        <v>18.092105263157894</v>
      </c>
      <c r="M31" s="188"/>
      <c r="N31" s="188">
        <f t="shared" si="9"/>
        <v>3.2894736842105261</v>
      </c>
      <c r="O31" s="188"/>
      <c r="P31" s="188">
        <f t="shared" si="10"/>
        <v>7.518796992481203</v>
      </c>
      <c r="Q31" s="188"/>
      <c r="R31" s="188">
        <f t="shared" si="11"/>
        <v>5.0433794472711488</v>
      </c>
      <c r="S31" s="188"/>
      <c r="T31" s="189">
        <f t="shared" si="12"/>
        <v>1.7939109173204972</v>
      </c>
      <c r="U31" s="189"/>
      <c r="V31" s="50">
        <v>31.7</v>
      </c>
      <c r="W31" s="50">
        <v>29.8</v>
      </c>
    </row>
    <row r="32" spans="1:23" ht="16.5" customHeight="1">
      <c r="A32" s="14"/>
      <c r="B32" s="14">
        <v>26</v>
      </c>
      <c r="C32" s="42">
        <f t="shared" si="6"/>
        <v>7.7604262823165415</v>
      </c>
      <c r="D32" s="188">
        <f t="shared" si="7"/>
        <v>7.8559196327962368</v>
      </c>
      <c r="E32" s="188"/>
      <c r="F32" s="188">
        <f t="shared" si="14"/>
        <v>2.4610336341263332</v>
      </c>
      <c r="G32" s="188"/>
      <c r="H32" s="188">
        <f t="shared" si="15"/>
        <v>2.4610336341263332</v>
      </c>
      <c r="I32" s="188"/>
      <c r="J32" s="188">
        <f>SUM(L32:O32)</f>
        <v>23.237179487179485</v>
      </c>
      <c r="K32" s="188"/>
      <c r="L32" s="188">
        <f t="shared" si="8"/>
        <v>17.628205128205128</v>
      </c>
      <c r="M32" s="188"/>
      <c r="N32" s="188">
        <f t="shared" si="9"/>
        <v>5.6089743589743586</v>
      </c>
      <c r="O32" s="188"/>
      <c r="P32" s="188">
        <f t="shared" si="10"/>
        <v>5.7189542483660123</v>
      </c>
      <c r="Q32" s="188"/>
      <c r="R32" s="188">
        <f t="shared" si="11"/>
        <v>4.8064986408113111</v>
      </c>
      <c r="S32" s="188"/>
      <c r="T32" s="189">
        <f t="shared" si="12"/>
        <v>1.6424856282507527</v>
      </c>
      <c r="U32" s="189"/>
      <c r="V32" s="50">
        <v>31.820228494623652</v>
      </c>
      <c r="W32" s="50">
        <v>29.549701789264414</v>
      </c>
    </row>
    <row r="33" spans="1:23" ht="16.5" customHeight="1">
      <c r="A33" s="14"/>
      <c r="B33" s="14">
        <v>27</v>
      </c>
      <c r="C33" s="42">
        <f t="shared" si="6"/>
        <v>7.7096068783857659</v>
      </c>
      <c r="D33" s="188">
        <f t="shared" si="7"/>
        <v>8.1755379951294671</v>
      </c>
      <c r="E33" s="188"/>
      <c r="F33" s="188">
        <f t="shared" si="14"/>
        <v>1.6116035455278002</v>
      </c>
      <c r="G33" s="188"/>
      <c r="H33" s="188">
        <f t="shared" si="15"/>
        <v>1.6116035455278002</v>
      </c>
      <c r="I33" s="188"/>
      <c r="J33" s="188">
        <f>SUM(L33:O33)</f>
        <v>22.834645669291337</v>
      </c>
      <c r="K33" s="188"/>
      <c r="L33" s="188">
        <f t="shared" si="8"/>
        <v>18.897637795275589</v>
      </c>
      <c r="M33" s="188"/>
      <c r="N33" s="188">
        <f t="shared" si="9"/>
        <v>3.9370078740157481</v>
      </c>
      <c r="O33" s="188"/>
      <c r="P33" s="188">
        <f t="shared" si="10"/>
        <v>3.215434083601286</v>
      </c>
      <c r="Q33" s="188"/>
      <c r="R33" s="188">
        <f t="shared" si="11"/>
        <v>4.671735997216838</v>
      </c>
      <c r="S33" s="188"/>
      <c r="T33" s="189">
        <f t="shared" si="12"/>
        <v>1.5841657969285821</v>
      </c>
      <c r="U33" s="189"/>
      <c r="V33" s="50">
        <v>32.200000000000003</v>
      </c>
      <c r="W33" s="50">
        <v>29.9</v>
      </c>
    </row>
    <row r="34" spans="1:23" ht="16.5" customHeight="1">
      <c r="A34" s="14"/>
      <c r="B34" s="14">
        <v>28</v>
      </c>
      <c r="C34" s="42">
        <f t="shared" si="6"/>
        <v>7.4200558832660661</v>
      </c>
      <c r="D34" s="188">
        <f t="shared" si="7"/>
        <v>8.0658180689226953</v>
      </c>
      <c r="E34" s="188"/>
      <c r="F34" s="188">
        <f t="shared" si="14"/>
        <v>3.3472803347280333</v>
      </c>
      <c r="G34" s="188"/>
      <c r="H34" s="188">
        <f t="shared" si="15"/>
        <v>2.510460251046025</v>
      </c>
      <c r="I34" s="188"/>
      <c r="J34" s="188">
        <v>17.2</v>
      </c>
      <c r="K34" s="188"/>
      <c r="L34" s="188">
        <f t="shared" si="8"/>
        <v>9.0460526315789469</v>
      </c>
      <c r="M34" s="188"/>
      <c r="N34" s="188">
        <f t="shared" si="9"/>
        <v>8.223684210526315</v>
      </c>
      <c r="O34" s="188"/>
      <c r="P34" s="188">
        <f t="shared" si="10"/>
        <v>2.508361204013378</v>
      </c>
      <c r="Q34" s="188"/>
      <c r="R34" s="188">
        <f t="shared" si="11"/>
        <v>4.5389630549518785</v>
      </c>
      <c r="S34" s="188"/>
      <c r="T34" s="189">
        <f t="shared" si="12"/>
        <v>1.5895684570009314</v>
      </c>
      <c r="U34" s="189"/>
      <c r="V34" s="50">
        <v>31.5</v>
      </c>
      <c r="W34" s="50">
        <v>29.9</v>
      </c>
    </row>
    <row r="35" spans="1:23" s="124" customFormat="1" ht="16.5" customHeight="1">
      <c r="B35" s="14">
        <v>29</v>
      </c>
      <c r="C35" s="42">
        <f t="shared" si="6"/>
        <v>6.9951300511778332</v>
      </c>
      <c r="D35" s="188">
        <f>G17/C17*1000</f>
        <v>8.7237760071376353</v>
      </c>
      <c r="E35" s="188"/>
      <c r="F35" s="188">
        <f>J17/D17*1000</f>
        <v>0.8857395925597874</v>
      </c>
      <c r="G35" s="188"/>
      <c r="H35" s="188" t="s">
        <v>110</v>
      </c>
      <c r="I35" s="188"/>
      <c r="J35" s="188">
        <v>17.2</v>
      </c>
      <c r="K35" s="188"/>
      <c r="L35" s="188">
        <f>Q17/(D17+P17)*1000</f>
        <v>10.38961038961039</v>
      </c>
      <c r="M35" s="188"/>
      <c r="N35" s="188">
        <f>R17/(D17+P17)*1000</f>
        <v>12.121212121212121</v>
      </c>
      <c r="O35" s="188"/>
      <c r="P35" s="188">
        <f>S17/(D17+T17)*1000</f>
        <v>1.7683465959328026</v>
      </c>
      <c r="Q35" s="188"/>
      <c r="R35" s="188">
        <f>V17/C17*1000</f>
        <v>4.1140534579114982</v>
      </c>
      <c r="S35" s="188"/>
      <c r="T35" s="189">
        <f>W17/C17*1000</f>
        <v>1.511790728509647</v>
      </c>
      <c r="U35" s="189"/>
      <c r="V35" s="50">
        <v>31.5</v>
      </c>
      <c r="W35" s="50">
        <v>29.5</v>
      </c>
    </row>
    <row r="36" spans="1:23" ht="7.5" customHeight="1">
      <c r="A36" s="104"/>
      <c r="B36" s="104"/>
      <c r="C36" s="107"/>
      <c r="D36" s="104"/>
      <c r="E36" s="102"/>
      <c r="F36" s="102"/>
      <c r="G36" s="102"/>
      <c r="H36" s="102"/>
      <c r="I36" s="102"/>
      <c r="J36" s="102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23" ht="9" customHeight="1">
      <c r="A37" s="105"/>
      <c r="B37" s="105"/>
      <c r="C37" s="105"/>
      <c r="D37" s="105"/>
      <c r="E37" s="103"/>
      <c r="F37" s="103"/>
      <c r="G37" s="103"/>
      <c r="H37" s="103"/>
      <c r="I37" s="103"/>
      <c r="J37" s="103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>
      <c r="A38" s="2" t="s">
        <v>3</v>
      </c>
      <c r="C38" s="3" t="s">
        <v>109</v>
      </c>
    </row>
    <row r="39" spans="1:23">
      <c r="A39" s="2"/>
      <c r="C39" s="3" t="s">
        <v>108</v>
      </c>
    </row>
    <row r="40" spans="1:23" ht="13.5" customHeight="1">
      <c r="A40" s="105"/>
      <c r="C40" s="3" t="s">
        <v>85</v>
      </c>
    </row>
    <row r="41" spans="1:23" ht="13.5" customHeight="1">
      <c r="A41" s="2"/>
      <c r="C41" s="3" t="s">
        <v>96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3" ht="13.5" customHeight="1">
      <c r="A42" s="2"/>
      <c r="C42" s="3" t="s">
        <v>99</v>
      </c>
    </row>
    <row r="43" spans="1:23" s="3" customFormat="1" ht="13.5" customHeight="1">
      <c r="A43" s="2"/>
    </row>
  </sheetData>
  <mergeCells count="124">
    <mergeCell ref="D32:E32"/>
    <mergeCell ref="F32:G32"/>
    <mergeCell ref="H32:I32"/>
    <mergeCell ref="J32:K32"/>
    <mergeCell ref="L32:M32"/>
    <mergeCell ref="N32:O32"/>
    <mergeCell ref="P34:Q34"/>
    <mergeCell ref="R34:S34"/>
    <mergeCell ref="T34:U34"/>
    <mergeCell ref="D34:E34"/>
    <mergeCell ref="F34:G34"/>
    <mergeCell ref="H34:I34"/>
    <mergeCell ref="J34:K34"/>
    <mergeCell ref="L34:M34"/>
    <mergeCell ref="N34:O34"/>
    <mergeCell ref="D35:E35"/>
    <mergeCell ref="D28:E28"/>
    <mergeCell ref="F28:G28"/>
    <mergeCell ref="D30:E30"/>
    <mergeCell ref="H35:I35"/>
    <mergeCell ref="F30:G30"/>
    <mergeCell ref="D31:E31"/>
    <mergeCell ref="F31:G31"/>
    <mergeCell ref="T33:U33"/>
    <mergeCell ref="D33:E33"/>
    <mergeCell ref="F33:G33"/>
    <mergeCell ref="H33:I33"/>
    <mergeCell ref="J33:K33"/>
    <mergeCell ref="L33:M33"/>
    <mergeCell ref="N33:O33"/>
    <mergeCell ref="T29:U29"/>
    <mergeCell ref="D29:E29"/>
    <mergeCell ref="F29:G29"/>
    <mergeCell ref="H29:I29"/>
    <mergeCell ref="J29:K29"/>
    <mergeCell ref="L29:M29"/>
    <mergeCell ref="N29:O29"/>
    <mergeCell ref="P32:Q32"/>
    <mergeCell ref="R32:S32"/>
    <mergeCell ref="D23:E23"/>
    <mergeCell ref="H23:I23"/>
    <mergeCell ref="H26:I26"/>
    <mergeCell ref="F22:G22"/>
    <mergeCell ref="D25:E25"/>
    <mergeCell ref="D26:E26"/>
    <mergeCell ref="H25:I25"/>
    <mergeCell ref="D27:E27"/>
    <mergeCell ref="F27:G27"/>
    <mergeCell ref="F26:G26"/>
    <mergeCell ref="F25:G25"/>
    <mergeCell ref="H27:I27"/>
    <mergeCell ref="F23:G23"/>
    <mergeCell ref="H22:I22"/>
    <mergeCell ref="F35:G35"/>
    <mergeCell ref="J23:K23"/>
    <mergeCell ref="L28:M28"/>
    <mergeCell ref="L35:M35"/>
    <mergeCell ref="L25:M25"/>
    <mergeCell ref="L23:M23"/>
    <mergeCell ref="J28:K28"/>
    <mergeCell ref="N35:O35"/>
    <mergeCell ref="N25:O25"/>
    <mergeCell ref="N23:O23"/>
    <mergeCell ref="P28:Q28"/>
    <mergeCell ref="T26:U26"/>
    <mergeCell ref="P25:Q25"/>
    <mergeCell ref="R35:S35"/>
    <mergeCell ref="L26:M26"/>
    <mergeCell ref="H28:I28"/>
    <mergeCell ref="J27:K27"/>
    <mergeCell ref="L27:M27"/>
    <mergeCell ref="J35:K35"/>
    <mergeCell ref="H30:I30"/>
    <mergeCell ref="H31:I31"/>
    <mergeCell ref="T32:U32"/>
    <mergeCell ref="T35:U35"/>
    <mergeCell ref="J26:K26"/>
    <mergeCell ref="J25:K25"/>
    <mergeCell ref="R33:S33"/>
    <mergeCell ref="J30:K30"/>
    <mergeCell ref="L30:M30"/>
    <mergeCell ref="J31:K31"/>
    <mergeCell ref="L31:M31"/>
    <mergeCell ref="P35:Q35"/>
    <mergeCell ref="P29:Q29"/>
    <mergeCell ref="P33:Q33"/>
    <mergeCell ref="T23:U23"/>
    <mergeCell ref="T28:U28"/>
    <mergeCell ref="P26:Q26"/>
    <mergeCell ref="R26:S26"/>
    <mergeCell ref="R23:S23"/>
    <mergeCell ref="N26:O26"/>
    <mergeCell ref="T30:U30"/>
    <mergeCell ref="T31:U31"/>
    <mergeCell ref="P23:Q23"/>
    <mergeCell ref="T27:U27"/>
    <mergeCell ref="N28:O28"/>
    <mergeCell ref="T25:U25"/>
    <mergeCell ref="R25:S25"/>
    <mergeCell ref="P30:Q30"/>
    <mergeCell ref="R30:S30"/>
    <mergeCell ref="R31:S31"/>
    <mergeCell ref="R28:S28"/>
    <mergeCell ref="R29:S29"/>
    <mergeCell ref="N30:O30"/>
    <mergeCell ref="P31:Q31"/>
    <mergeCell ref="N31:O31"/>
    <mergeCell ref="N27:O27"/>
    <mergeCell ref="P27:Q27"/>
    <mergeCell ref="R27:S27"/>
    <mergeCell ref="D2:F3"/>
    <mergeCell ref="G2:I3"/>
    <mergeCell ref="J2:L3"/>
    <mergeCell ref="M2:O3"/>
    <mergeCell ref="V22:W22"/>
    <mergeCell ref="R22:S22"/>
    <mergeCell ref="S2:U3"/>
    <mergeCell ref="J22:O22"/>
    <mergeCell ref="T22:U22"/>
    <mergeCell ref="P22:Q22"/>
    <mergeCell ref="V2:V5"/>
    <mergeCell ref="P2:R3"/>
    <mergeCell ref="W2:W5"/>
    <mergeCell ref="D22:E22"/>
  </mergeCells>
  <phoneticPr fontId="2"/>
  <pageMargins left="0.78740157480314965" right="0.74803149606299213" top="0.98425196850393704" bottom="0.98425196850393704" header="0.47244094488188981" footer="0.51181102362204722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/>
  </sheetViews>
  <sheetFormatPr defaultRowHeight="13.5"/>
  <cols>
    <col min="1" max="1" width="3.25" style="49" customWidth="1"/>
    <col min="2" max="2" width="2.125" style="49" customWidth="1"/>
    <col min="3" max="3" width="6.125" style="49" customWidth="1"/>
    <col min="4" max="4" width="4.375" style="49" customWidth="1"/>
    <col min="5" max="6" width="3.875" style="49" customWidth="1"/>
    <col min="7" max="7" width="4.375" style="49" customWidth="1"/>
    <col min="8" max="9" width="3.875" style="49" customWidth="1"/>
    <col min="10" max="15" width="3.25" style="49" customWidth="1"/>
    <col min="16" max="21" width="3.75" style="49" customWidth="1"/>
    <col min="22" max="23" width="4.375" style="49" customWidth="1"/>
    <col min="24" max="16384" width="9" style="49"/>
  </cols>
  <sheetData>
    <row r="1" spans="1:23" s="5" customFormat="1" ht="13.5" customHeight="1">
      <c r="A1" s="5" t="s">
        <v>119</v>
      </c>
      <c r="T1" s="6"/>
      <c r="W1" s="7" t="s">
        <v>91</v>
      </c>
    </row>
    <row r="2" spans="1:23" s="5" customFormat="1" ht="11.25" customHeight="1">
      <c r="A2" s="8"/>
      <c r="B2" s="8"/>
      <c r="C2" s="35"/>
      <c r="D2" s="141" t="s">
        <v>34</v>
      </c>
      <c r="E2" s="142"/>
      <c r="F2" s="143"/>
      <c r="G2" s="141" t="s">
        <v>35</v>
      </c>
      <c r="H2" s="142"/>
      <c r="I2" s="143"/>
      <c r="J2" s="141" t="s">
        <v>36</v>
      </c>
      <c r="K2" s="142"/>
      <c r="L2" s="143"/>
      <c r="M2" s="141" t="s">
        <v>37</v>
      </c>
      <c r="N2" s="142"/>
      <c r="O2" s="143"/>
      <c r="P2" s="141" t="s">
        <v>38</v>
      </c>
      <c r="Q2" s="142"/>
      <c r="R2" s="143"/>
      <c r="S2" s="141" t="s">
        <v>39</v>
      </c>
      <c r="T2" s="142"/>
      <c r="U2" s="143"/>
      <c r="V2" s="181" t="s">
        <v>40</v>
      </c>
      <c r="W2" s="130" t="s">
        <v>41</v>
      </c>
    </row>
    <row r="3" spans="1:23" s="5" customFormat="1" ht="11.25" customHeight="1">
      <c r="A3" s="13"/>
      <c r="B3" s="13"/>
      <c r="C3" s="96" t="s">
        <v>53</v>
      </c>
      <c r="D3" s="147"/>
      <c r="E3" s="148"/>
      <c r="F3" s="149"/>
      <c r="G3" s="147"/>
      <c r="H3" s="148"/>
      <c r="I3" s="149"/>
      <c r="J3" s="147"/>
      <c r="K3" s="148"/>
      <c r="L3" s="149"/>
      <c r="M3" s="147"/>
      <c r="N3" s="148"/>
      <c r="O3" s="149"/>
      <c r="P3" s="147"/>
      <c r="Q3" s="148"/>
      <c r="R3" s="149"/>
      <c r="S3" s="147"/>
      <c r="T3" s="148"/>
      <c r="U3" s="149"/>
      <c r="V3" s="182"/>
      <c r="W3" s="183"/>
    </row>
    <row r="4" spans="1:23" s="5" customFormat="1" ht="51.75" customHeight="1">
      <c r="B4" s="13"/>
      <c r="C4" s="37" t="s">
        <v>60</v>
      </c>
      <c r="D4" s="24" t="s">
        <v>7</v>
      </c>
      <c r="E4" s="24" t="s">
        <v>1</v>
      </c>
      <c r="F4" s="24" t="s">
        <v>2</v>
      </c>
      <c r="G4" s="24" t="s">
        <v>7</v>
      </c>
      <c r="H4" s="24" t="s">
        <v>1</v>
      </c>
      <c r="I4" s="24" t="s">
        <v>2</v>
      </c>
      <c r="J4" s="24" t="s">
        <v>7</v>
      </c>
      <c r="K4" s="24" t="s">
        <v>1</v>
      </c>
      <c r="L4" s="24" t="s">
        <v>2</v>
      </c>
      <c r="M4" s="24" t="s">
        <v>7</v>
      </c>
      <c r="N4" s="24" t="s">
        <v>1</v>
      </c>
      <c r="O4" s="24" t="s">
        <v>2</v>
      </c>
      <c r="P4" s="24" t="s">
        <v>7</v>
      </c>
      <c r="Q4" s="24" t="s">
        <v>42</v>
      </c>
      <c r="R4" s="24" t="s">
        <v>43</v>
      </c>
      <c r="S4" s="24" t="s">
        <v>7</v>
      </c>
      <c r="T4" s="25" t="s">
        <v>62</v>
      </c>
      <c r="U4" s="25" t="s">
        <v>63</v>
      </c>
      <c r="V4" s="182"/>
      <c r="W4" s="183"/>
    </row>
    <row r="5" spans="1:23" s="5" customFormat="1" ht="11.25" customHeight="1">
      <c r="A5" s="13"/>
      <c r="B5" s="13"/>
      <c r="C5" s="3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7"/>
      <c r="V5" s="194"/>
      <c r="W5" s="196"/>
    </row>
    <row r="6" spans="1:23" s="5" customFormat="1" ht="7.5" customHeight="1">
      <c r="A6" s="9"/>
      <c r="B6" s="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5" customFormat="1" ht="16.5" customHeight="1">
      <c r="A7" s="14" t="s">
        <v>61</v>
      </c>
      <c r="B7" s="14">
        <v>19</v>
      </c>
      <c r="C7" s="31">
        <v>149675</v>
      </c>
      <c r="D7" s="32">
        <v>1133</v>
      </c>
      <c r="E7" s="32">
        <v>583</v>
      </c>
      <c r="F7" s="32">
        <v>550</v>
      </c>
      <c r="G7" s="32">
        <v>1192</v>
      </c>
      <c r="H7" s="32">
        <v>673</v>
      </c>
      <c r="I7" s="32">
        <v>519</v>
      </c>
      <c r="J7" s="32">
        <f t="shared" ref="J7:J15" si="0">SUM(K7:L7)</f>
        <v>5</v>
      </c>
      <c r="K7" s="32">
        <v>3</v>
      </c>
      <c r="L7" s="32">
        <v>2</v>
      </c>
      <c r="M7" s="95">
        <v>0</v>
      </c>
      <c r="N7" s="95">
        <v>0</v>
      </c>
      <c r="O7" s="95">
        <v>0</v>
      </c>
      <c r="P7" s="32">
        <f>SUM(Q7:R7)</f>
        <v>31</v>
      </c>
      <c r="Q7" s="32">
        <v>14</v>
      </c>
      <c r="R7" s="32">
        <v>17</v>
      </c>
      <c r="S7" s="32">
        <f t="shared" ref="S7:S13" si="1">SUM(T7:U7)</f>
        <v>3</v>
      </c>
      <c r="T7" s="32">
        <v>3</v>
      </c>
      <c r="U7" s="95">
        <v>0</v>
      </c>
      <c r="V7" s="32">
        <v>848</v>
      </c>
      <c r="W7" s="32">
        <v>359</v>
      </c>
    </row>
    <row r="8" spans="1:23" s="5" customFormat="1" ht="16.5" customHeight="1">
      <c r="A8" s="14"/>
      <c r="B8" s="14">
        <v>20</v>
      </c>
      <c r="C8" s="31">
        <v>150323</v>
      </c>
      <c r="D8" s="32">
        <f t="shared" ref="D8:D13" si="2">SUM(E8:F8)</f>
        <v>1186</v>
      </c>
      <c r="E8" s="32">
        <v>626</v>
      </c>
      <c r="F8" s="32">
        <v>560</v>
      </c>
      <c r="G8" s="32">
        <f t="shared" ref="G8:G13" si="3">SUM(H8:I8)</f>
        <v>1253</v>
      </c>
      <c r="H8" s="32">
        <v>680</v>
      </c>
      <c r="I8" s="32">
        <v>573</v>
      </c>
      <c r="J8" s="32">
        <f t="shared" si="0"/>
        <v>3</v>
      </c>
      <c r="K8" s="95">
        <v>0</v>
      </c>
      <c r="L8" s="32">
        <v>3</v>
      </c>
      <c r="M8" s="95">
        <v>0</v>
      </c>
      <c r="N8" s="95">
        <v>0</v>
      </c>
      <c r="O8" s="95">
        <v>0</v>
      </c>
      <c r="P8" s="32">
        <f>SUM(Q8:R8)</f>
        <v>37</v>
      </c>
      <c r="Q8" s="32">
        <v>22</v>
      </c>
      <c r="R8" s="32">
        <v>15</v>
      </c>
      <c r="S8" s="32">
        <f t="shared" si="1"/>
        <v>4</v>
      </c>
      <c r="T8" s="32">
        <v>4</v>
      </c>
      <c r="U8" s="95">
        <v>0</v>
      </c>
      <c r="V8" s="32">
        <v>876</v>
      </c>
      <c r="W8" s="32">
        <v>342</v>
      </c>
    </row>
    <row r="9" spans="1:23" s="5" customFormat="1" ht="16.5" customHeight="1">
      <c r="A9" s="14"/>
      <c r="B9" s="14">
        <v>21</v>
      </c>
      <c r="C9" s="31">
        <v>151184</v>
      </c>
      <c r="D9" s="32">
        <f t="shared" si="2"/>
        <v>1099</v>
      </c>
      <c r="E9" s="32">
        <v>566</v>
      </c>
      <c r="F9" s="32">
        <v>533</v>
      </c>
      <c r="G9" s="32">
        <f t="shared" si="3"/>
        <v>1245</v>
      </c>
      <c r="H9" s="32">
        <v>671</v>
      </c>
      <c r="I9" s="32">
        <v>574</v>
      </c>
      <c r="J9" s="32">
        <f t="shared" si="0"/>
        <v>4</v>
      </c>
      <c r="K9" s="32">
        <v>2</v>
      </c>
      <c r="L9" s="32">
        <v>2</v>
      </c>
      <c r="M9" s="95">
        <v>0</v>
      </c>
      <c r="N9" s="95">
        <v>0</v>
      </c>
      <c r="O9" s="95">
        <v>0</v>
      </c>
      <c r="P9" s="32">
        <f>SUM(Q9:R9)</f>
        <v>30</v>
      </c>
      <c r="Q9" s="32">
        <v>14</v>
      </c>
      <c r="R9" s="32">
        <v>16</v>
      </c>
      <c r="S9" s="32">
        <f t="shared" si="1"/>
        <v>6</v>
      </c>
      <c r="T9" s="32">
        <v>6</v>
      </c>
      <c r="U9" s="95">
        <v>0</v>
      </c>
      <c r="V9" s="32">
        <v>897</v>
      </c>
      <c r="W9" s="32">
        <v>371</v>
      </c>
    </row>
    <row r="10" spans="1:23" s="5" customFormat="1" ht="16.5" customHeight="1">
      <c r="A10" s="14"/>
      <c r="B10" s="14">
        <v>22</v>
      </c>
      <c r="C10" s="31">
        <v>148766</v>
      </c>
      <c r="D10" s="32">
        <f t="shared" si="2"/>
        <v>1193</v>
      </c>
      <c r="E10" s="32">
        <v>617</v>
      </c>
      <c r="F10" s="32">
        <v>576</v>
      </c>
      <c r="G10" s="32">
        <f t="shared" si="3"/>
        <v>1368</v>
      </c>
      <c r="H10" s="32">
        <v>788</v>
      </c>
      <c r="I10" s="32">
        <v>580</v>
      </c>
      <c r="J10" s="32">
        <f t="shared" si="0"/>
        <v>1</v>
      </c>
      <c r="K10" s="32">
        <v>1</v>
      </c>
      <c r="L10" s="95">
        <v>0</v>
      </c>
      <c r="M10" s="32">
        <v>1</v>
      </c>
      <c r="N10" s="32">
        <v>1</v>
      </c>
      <c r="O10" s="95">
        <v>0</v>
      </c>
      <c r="P10" s="32">
        <f>SUM(Q10:R10)</f>
        <v>31</v>
      </c>
      <c r="Q10" s="32">
        <v>11</v>
      </c>
      <c r="R10" s="32">
        <v>20</v>
      </c>
      <c r="S10" s="32">
        <f t="shared" si="1"/>
        <v>5</v>
      </c>
      <c r="T10" s="32">
        <v>4</v>
      </c>
      <c r="U10" s="95">
        <v>1</v>
      </c>
      <c r="V10" s="32">
        <v>858</v>
      </c>
      <c r="W10" s="32">
        <v>416</v>
      </c>
    </row>
    <row r="11" spans="1:23" s="5" customFormat="1" ht="16.5" customHeight="1">
      <c r="A11" s="14"/>
      <c r="B11" s="14">
        <v>23</v>
      </c>
      <c r="C11" s="31">
        <v>151857</v>
      </c>
      <c r="D11" s="32">
        <f t="shared" si="2"/>
        <v>1163</v>
      </c>
      <c r="E11" s="32">
        <v>578</v>
      </c>
      <c r="F11" s="32">
        <v>585</v>
      </c>
      <c r="G11" s="32">
        <f t="shared" si="3"/>
        <v>1388</v>
      </c>
      <c r="H11" s="32">
        <v>757</v>
      </c>
      <c r="I11" s="32">
        <v>631</v>
      </c>
      <c r="J11" s="32">
        <f t="shared" si="0"/>
        <v>2</v>
      </c>
      <c r="K11" s="32">
        <v>1</v>
      </c>
      <c r="L11" s="32">
        <v>1</v>
      </c>
      <c r="M11" s="32">
        <f t="shared" ref="M11:M16" si="4">SUM(N11:O11)</f>
        <v>1</v>
      </c>
      <c r="N11" s="32">
        <v>1</v>
      </c>
      <c r="O11" s="95">
        <v>0</v>
      </c>
      <c r="P11" s="32">
        <f t="shared" ref="P11:P16" si="5">SUM(Q11:R11)</f>
        <v>25</v>
      </c>
      <c r="Q11" s="32">
        <v>13</v>
      </c>
      <c r="R11" s="32">
        <v>12</v>
      </c>
      <c r="S11" s="32">
        <f t="shared" si="1"/>
        <v>5</v>
      </c>
      <c r="T11" s="32">
        <v>4</v>
      </c>
      <c r="U11" s="95">
        <v>1</v>
      </c>
      <c r="V11" s="32">
        <v>723</v>
      </c>
      <c r="W11" s="32">
        <v>340</v>
      </c>
    </row>
    <row r="12" spans="1:23" s="5" customFormat="1" ht="16.5" customHeight="1">
      <c r="A12" s="14"/>
      <c r="B12" s="14">
        <v>24</v>
      </c>
      <c r="C12" s="31">
        <v>151617</v>
      </c>
      <c r="D12" s="32">
        <f t="shared" si="2"/>
        <v>1072</v>
      </c>
      <c r="E12" s="32">
        <v>535</v>
      </c>
      <c r="F12" s="32">
        <v>537</v>
      </c>
      <c r="G12" s="32">
        <f t="shared" si="3"/>
        <v>1482</v>
      </c>
      <c r="H12" s="32">
        <v>850</v>
      </c>
      <c r="I12" s="32">
        <v>632</v>
      </c>
      <c r="J12" s="32">
        <f t="shared" si="0"/>
        <v>4</v>
      </c>
      <c r="K12" s="32">
        <v>2</v>
      </c>
      <c r="L12" s="32">
        <v>2</v>
      </c>
      <c r="M12" s="32">
        <f t="shared" si="4"/>
        <v>4</v>
      </c>
      <c r="N12" s="32">
        <v>2</v>
      </c>
      <c r="O12" s="32">
        <v>2</v>
      </c>
      <c r="P12" s="32">
        <f t="shared" si="5"/>
        <v>30</v>
      </c>
      <c r="Q12" s="32">
        <v>14</v>
      </c>
      <c r="R12" s="32">
        <v>16</v>
      </c>
      <c r="S12" s="32">
        <f t="shared" si="1"/>
        <v>6</v>
      </c>
      <c r="T12" s="32">
        <v>3</v>
      </c>
      <c r="U12" s="95">
        <v>3</v>
      </c>
      <c r="V12" s="32">
        <v>758</v>
      </c>
      <c r="W12" s="32">
        <v>335</v>
      </c>
    </row>
    <row r="13" spans="1:23" s="5" customFormat="1" ht="16.5" customHeight="1">
      <c r="A13" s="14"/>
      <c r="B13" s="14">
        <v>25</v>
      </c>
      <c r="C13" s="31">
        <v>151224</v>
      </c>
      <c r="D13" s="32">
        <f t="shared" si="2"/>
        <v>1090</v>
      </c>
      <c r="E13" s="32">
        <v>553</v>
      </c>
      <c r="F13" s="32">
        <v>537</v>
      </c>
      <c r="G13" s="32">
        <f t="shared" si="3"/>
        <v>1511</v>
      </c>
      <c r="H13" s="32">
        <v>859</v>
      </c>
      <c r="I13" s="32">
        <v>652</v>
      </c>
      <c r="J13" s="32">
        <f t="shared" si="0"/>
        <v>4</v>
      </c>
      <c r="K13" s="32">
        <v>2</v>
      </c>
      <c r="L13" s="32">
        <v>2</v>
      </c>
      <c r="M13" s="32">
        <f t="shared" si="4"/>
        <v>3</v>
      </c>
      <c r="N13" s="32">
        <v>2</v>
      </c>
      <c r="O13" s="32">
        <v>1</v>
      </c>
      <c r="P13" s="32">
        <f t="shared" si="5"/>
        <v>25</v>
      </c>
      <c r="Q13" s="32">
        <v>11</v>
      </c>
      <c r="R13" s="32">
        <v>14</v>
      </c>
      <c r="S13" s="32">
        <f t="shared" si="1"/>
        <v>3</v>
      </c>
      <c r="T13" s="95">
        <v>0</v>
      </c>
      <c r="U13" s="95">
        <v>3</v>
      </c>
      <c r="V13" s="32">
        <v>686</v>
      </c>
      <c r="W13" s="32">
        <v>330</v>
      </c>
    </row>
    <row r="14" spans="1:23" s="5" customFormat="1" ht="16.5" customHeight="1">
      <c r="A14" s="14"/>
      <c r="B14" s="14">
        <v>26</v>
      </c>
      <c r="C14" s="31">
        <v>150900</v>
      </c>
      <c r="D14" s="32">
        <f>SUM(E14:F14)</f>
        <v>1017</v>
      </c>
      <c r="E14" s="32">
        <v>526</v>
      </c>
      <c r="F14" s="32">
        <v>491</v>
      </c>
      <c r="G14" s="32">
        <f>SUM(H14:I14)</f>
        <v>1514</v>
      </c>
      <c r="H14" s="32">
        <v>821</v>
      </c>
      <c r="I14" s="32">
        <v>693</v>
      </c>
      <c r="J14" s="32">
        <f t="shared" si="0"/>
        <v>2</v>
      </c>
      <c r="K14" s="32">
        <v>1</v>
      </c>
      <c r="L14" s="32">
        <v>1</v>
      </c>
      <c r="M14" s="32">
        <f t="shared" si="4"/>
        <v>1</v>
      </c>
      <c r="N14" s="32">
        <v>1</v>
      </c>
      <c r="O14" s="121">
        <v>0</v>
      </c>
      <c r="P14" s="32">
        <f t="shared" si="5"/>
        <v>35</v>
      </c>
      <c r="Q14" s="32">
        <v>19</v>
      </c>
      <c r="R14" s="32">
        <v>16</v>
      </c>
      <c r="S14" s="32">
        <v>8</v>
      </c>
      <c r="T14" s="32">
        <v>7</v>
      </c>
      <c r="U14" s="95">
        <v>1</v>
      </c>
      <c r="V14" s="32">
        <v>740</v>
      </c>
      <c r="W14" s="32">
        <v>287</v>
      </c>
    </row>
    <row r="15" spans="1:23" s="5" customFormat="1" ht="16.5" customHeight="1">
      <c r="A15" s="14"/>
      <c r="B15" s="14">
        <v>27</v>
      </c>
      <c r="C15" s="31">
        <v>151078</v>
      </c>
      <c r="D15" s="32">
        <f>SUM(E15:F15)</f>
        <v>995</v>
      </c>
      <c r="E15" s="32">
        <v>529</v>
      </c>
      <c r="F15" s="32">
        <v>466</v>
      </c>
      <c r="G15" s="32">
        <f>SUM(H15:I15)</f>
        <v>1556</v>
      </c>
      <c r="H15" s="32">
        <v>854</v>
      </c>
      <c r="I15" s="32">
        <v>702</v>
      </c>
      <c r="J15" s="32">
        <f t="shared" si="0"/>
        <v>2</v>
      </c>
      <c r="K15" s="32">
        <v>1</v>
      </c>
      <c r="L15" s="32">
        <v>1</v>
      </c>
      <c r="M15" s="95">
        <f t="shared" si="4"/>
        <v>0</v>
      </c>
      <c r="N15" s="121">
        <v>0</v>
      </c>
      <c r="O15" s="121">
        <v>0</v>
      </c>
      <c r="P15" s="32">
        <f t="shared" si="5"/>
        <v>32</v>
      </c>
      <c r="Q15" s="32">
        <v>15</v>
      </c>
      <c r="R15" s="32">
        <v>17</v>
      </c>
      <c r="S15" s="32">
        <f>SUM(T15:U15)</f>
        <v>4</v>
      </c>
      <c r="T15" s="32">
        <v>4</v>
      </c>
      <c r="U15" s="95">
        <v>0</v>
      </c>
      <c r="V15" s="32">
        <v>749</v>
      </c>
      <c r="W15" s="32">
        <v>337</v>
      </c>
    </row>
    <row r="16" spans="1:23" s="5" customFormat="1" ht="16.5" customHeight="1">
      <c r="A16" s="14"/>
      <c r="B16" s="14">
        <v>28</v>
      </c>
      <c r="C16" s="31">
        <v>150912</v>
      </c>
      <c r="D16" s="32">
        <v>945</v>
      </c>
      <c r="E16" s="32">
        <v>504</v>
      </c>
      <c r="F16" s="32">
        <v>441</v>
      </c>
      <c r="G16" s="32">
        <v>1584</v>
      </c>
      <c r="H16" s="32">
        <v>956</v>
      </c>
      <c r="I16" s="32">
        <v>628</v>
      </c>
      <c r="J16" s="32">
        <v>2</v>
      </c>
      <c r="K16" s="95">
        <v>0</v>
      </c>
      <c r="L16" s="32">
        <v>2</v>
      </c>
      <c r="M16" s="95">
        <f t="shared" si="4"/>
        <v>0</v>
      </c>
      <c r="N16" s="121">
        <v>0</v>
      </c>
      <c r="O16" s="121">
        <v>0</v>
      </c>
      <c r="P16" s="32">
        <f t="shared" si="5"/>
        <v>18</v>
      </c>
      <c r="Q16" s="32">
        <v>8</v>
      </c>
      <c r="R16" s="32">
        <v>10</v>
      </c>
      <c r="S16" s="32">
        <v>4</v>
      </c>
      <c r="T16" s="32">
        <v>4</v>
      </c>
      <c r="U16" s="95">
        <v>0</v>
      </c>
      <c r="V16" s="32">
        <v>668</v>
      </c>
      <c r="W16" s="32">
        <v>291</v>
      </c>
    </row>
    <row r="17" spans="1:23" s="5" customFormat="1" ht="16.5" customHeight="1">
      <c r="A17" s="14"/>
      <c r="B17" s="14">
        <v>29</v>
      </c>
      <c r="C17" s="31">
        <v>150306</v>
      </c>
      <c r="D17" s="32">
        <v>948</v>
      </c>
      <c r="E17" s="32">
        <v>478</v>
      </c>
      <c r="F17" s="32">
        <v>470</v>
      </c>
      <c r="G17" s="32">
        <v>1721</v>
      </c>
      <c r="H17" s="32">
        <v>999</v>
      </c>
      <c r="I17" s="32">
        <v>722</v>
      </c>
      <c r="J17" s="32">
        <v>2</v>
      </c>
      <c r="K17" s="95">
        <v>2</v>
      </c>
      <c r="L17" s="95">
        <v>0</v>
      </c>
      <c r="M17" s="95">
        <v>0</v>
      </c>
      <c r="N17" s="95">
        <v>0</v>
      </c>
      <c r="O17" s="95">
        <v>0</v>
      </c>
      <c r="P17" s="32">
        <v>25</v>
      </c>
      <c r="Q17" s="32">
        <v>9</v>
      </c>
      <c r="R17" s="32">
        <v>16</v>
      </c>
      <c r="S17" s="32">
        <v>5</v>
      </c>
      <c r="T17" s="32">
        <v>5</v>
      </c>
      <c r="U17" s="95">
        <v>0</v>
      </c>
      <c r="V17" s="32">
        <v>624</v>
      </c>
      <c r="W17" s="32">
        <v>287</v>
      </c>
    </row>
    <row r="18" spans="1:23" ht="7.5" customHeight="1">
      <c r="A18" s="104"/>
      <c r="B18" s="10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>
      <c r="A19" s="105"/>
      <c r="B19" s="105"/>
      <c r="C19" s="3"/>
    </row>
    <row r="20" spans="1:23">
      <c r="A20" s="105"/>
      <c r="B20" s="105"/>
    </row>
    <row r="21" spans="1:23">
      <c r="A21" s="5" t="s">
        <v>79</v>
      </c>
    </row>
    <row r="22" spans="1:23" s="106" customFormat="1" ht="28.5" customHeight="1">
      <c r="A22" s="8"/>
      <c r="B22" s="8"/>
      <c r="C22" s="44" t="s">
        <v>44</v>
      </c>
      <c r="D22" s="193" t="s">
        <v>45</v>
      </c>
      <c r="E22" s="193"/>
      <c r="F22" s="181" t="s">
        <v>65</v>
      </c>
      <c r="G22" s="181"/>
      <c r="H22" s="181" t="s">
        <v>66</v>
      </c>
      <c r="I22" s="181"/>
      <c r="J22" s="192" t="s">
        <v>88</v>
      </c>
      <c r="K22" s="192"/>
      <c r="L22" s="192"/>
      <c r="M22" s="192"/>
      <c r="N22" s="192"/>
      <c r="O22" s="192"/>
      <c r="P22" s="181" t="s">
        <v>104</v>
      </c>
      <c r="Q22" s="181"/>
      <c r="R22" s="193" t="s">
        <v>46</v>
      </c>
      <c r="S22" s="193"/>
      <c r="T22" s="193" t="s">
        <v>47</v>
      </c>
      <c r="U22" s="193"/>
      <c r="V22" s="184" t="s">
        <v>87</v>
      </c>
      <c r="W22" s="195"/>
    </row>
    <row r="23" spans="1:23" s="48" customFormat="1" ht="14.25" customHeight="1">
      <c r="A23" s="13"/>
      <c r="B23" s="13"/>
      <c r="C23" s="45" t="s">
        <v>48</v>
      </c>
      <c r="D23" s="177" t="s">
        <v>48</v>
      </c>
      <c r="E23" s="177"/>
      <c r="F23" s="177" t="s">
        <v>49</v>
      </c>
      <c r="G23" s="177"/>
      <c r="H23" s="177" t="s">
        <v>49</v>
      </c>
      <c r="I23" s="177"/>
      <c r="J23" s="191" t="s">
        <v>50</v>
      </c>
      <c r="K23" s="191"/>
      <c r="L23" s="191" t="s">
        <v>51</v>
      </c>
      <c r="M23" s="191"/>
      <c r="N23" s="191" t="s">
        <v>52</v>
      </c>
      <c r="O23" s="191"/>
      <c r="P23" s="177" t="s">
        <v>94</v>
      </c>
      <c r="Q23" s="177"/>
      <c r="R23" s="177" t="s">
        <v>48</v>
      </c>
      <c r="S23" s="177"/>
      <c r="T23" s="177" t="s">
        <v>48</v>
      </c>
      <c r="U23" s="177"/>
      <c r="V23" s="47" t="s">
        <v>69</v>
      </c>
      <c r="W23" s="47" t="s">
        <v>70</v>
      </c>
    </row>
    <row r="24" spans="1:23" ht="7.5" customHeight="1">
      <c r="A24" s="9"/>
      <c r="B24" s="9"/>
      <c r="C24" s="20"/>
      <c r="D24" s="4"/>
      <c r="G24" s="4"/>
      <c r="H24" s="4"/>
      <c r="P24" s="4"/>
      <c r="R24" s="4"/>
    </row>
    <row r="25" spans="1:23" ht="16.5" customHeight="1">
      <c r="A25" s="14" t="s">
        <v>61</v>
      </c>
      <c r="B25" s="14">
        <v>19</v>
      </c>
      <c r="C25" s="42">
        <f t="shared" ref="C25:C35" si="6">D7/C7*1000</f>
        <v>7.5697344245866045</v>
      </c>
      <c r="D25" s="188">
        <f t="shared" ref="D25:D34" si="7">G7/C7*1000</f>
        <v>7.9639218306330388</v>
      </c>
      <c r="E25" s="188"/>
      <c r="F25" s="188">
        <f t="shared" ref="F25:F34" si="8">J7/D7*1000</f>
        <v>4.4130626654898499</v>
      </c>
      <c r="G25" s="188"/>
      <c r="H25" s="188" t="s">
        <v>95</v>
      </c>
      <c r="I25" s="188"/>
      <c r="J25" s="188">
        <f>SUM(L25:O25)</f>
        <v>26.63230240549828</v>
      </c>
      <c r="K25" s="188"/>
      <c r="L25" s="188">
        <f t="shared" ref="L25:L34" si="9">Q7/(D7+P7)*1000</f>
        <v>12.027491408934708</v>
      </c>
      <c r="M25" s="188"/>
      <c r="N25" s="188">
        <f t="shared" ref="N25:N34" si="10">R7/(D7+P7)*1000</f>
        <v>14.604810996563574</v>
      </c>
      <c r="O25" s="188"/>
      <c r="P25" s="188">
        <f t="shared" ref="P25:P34" si="11">S7/(D7+T7)*1000</f>
        <v>2.640845070422535</v>
      </c>
      <c r="Q25" s="188"/>
      <c r="R25" s="188">
        <f t="shared" ref="R25:R34" si="12">V7/C7*1000</f>
        <v>5.6656088191080674</v>
      </c>
      <c r="S25" s="188"/>
      <c r="T25" s="189">
        <f t="shared" ref="T25:T34" si="13">W7/C7*1000</f>
        <v>2.3985301486554205</v>
      </c>
      <c r="U25" s="189"/>
      <c r="V25" s="50">
        <v>30.6</v>
      </c>
      <c r="W25" s="50">
        <v>28.3</v>
      </c>
    </row>
    <row r="26" spans="1:23" ht="16.5" customHeight="1">
      <c r="A26" s="14"/>
      <c r="B26" s="14">
        <v>20</v>
      </c>
      <c r="C26" s="42">
        <f t="shared" si="6"/>
        <v>7.8896775609853442</v>
      </c>
      <c r="D26" s="188">
        <f t="shared" si="7"/>
        <v>8.3353844721034047</v>
      </c>
      <c r="E26" s="188"/>
      <c r="F26" s="188">
        <f t="shared" si="8"/>
        <v>2.5295109612141653</v>
      </c>
      <c r="G26" s="188"/>
      <c r="H26" s="188" t="s">
        <v>95</v>
      </c>
      <c r="I26" s="188"/>
      <c r="J26" s="188">
        <f t="shared" ref="J26:J31" si="14">SUM(L26:O26)</f>
        <v>30.253475061324615</v>
      </c>
      <c r="K26" s="188"/>
      <c r="L26" s="188">
        <f t="shared" si="9"/>
        <v>17.988552739165986</v>
      </c>
      <c r="M26" s="188"/>
      <c r="N26" s="188">
        <f t="shared" si="10"/>
        <v>12.264922322158627</v>
      </c>
      <c r="O26" s="188"/>
      <c r="P26" s="188">
        <f t="shared" si="11"/>
        <v>3.3613445378151261</v>
      </c>
      <c r="Q26" s="188"/>
      <c r="R26" s="188">
        <f t="shared" si="12"/>
        <v>5.8274515543196985</v>
      </c>
      <c r="S26" s="188"/>
      <c r="T26" s="189">
        <f t="shared" si="13"/>
        <v>2.2751009492891971</v>
      </c>
      <c r="U26" s="189"/>
      <c r="V26" s="50">
        <v>31.2</v>
      </c>
      <c r="W26" s="50">
        <v>29</v>
      </c>
    </row>
    <row r="27" spans="1:23" ht="16.5" customHeight="1">
      <c r="A27" s="14"/>
      <c r="B27" s="14">
        <v>21</v>
      </c>
      <c r="C27" s="42">
        <f t="shared" si="6"/>
        <v>7.2692877553180226</v>
      </c>
      <c r="D27" s="188">
        <f t="shared" si="7"/>
        <v>8.2349984125304267</v>
      </c>
      <c r="E27" s="188"/>
      <c r="F27" s="188">
        <f t="shared" si="8"/>
        <v>3.6396724294813469</v>
      </c>
      <c r="G27" s="188"/>
      <c r="H27" s="188" t="s">
        <v>95</v>
      </c>
      <c r="I27" s="188"/>
      <c r="J27" s="188">
        <f t="shared" si="14"/>
        <v>26.572187776793623</v>
      </c>
      <c r="K27" s="188"/>
      <c r="L27" s="188">
        <f t="shared" si="9"/>
        <v>12.400354295837024</v>
      </c>
      <c r="M27" s="188"/>
      <c r="N27" s="188">
        <f t="shared" si="10"/>
        <v>14.171833480956598</v>
      </c>
      <c r="O27" s="188"/>
      <c r="P27" s="188">
        <f t="shared" si="11"/>
        <v>5.4298642533936645</v>
      </c>
      <c r="Q27" s="188"/>
      <c r="R27" s="188">
        <f t="shared" si="12"/>
        <v>5.9331675309556564</v>
      </c>
      <c r="S27" s="188"/>
      <c r="T27" s="189">
        <f t="shared" si="13"/>
        <v>2.4539633823685043</v>
      </c>
      <c r="U27" s="189"/>
      <c r="V27" s="50">
        <v>31</v>
      </c>
      <c r="W27" s="50">
        <v>28.9</v>
      </c>
    </row>
    <row r="28" spans="1:23" ht="16.5" customHeight="1">
      <c r="A28" s="14"/>
      <c r="B28" s="14">
        <v>22</v>
      </c>
      <c r="C28" s="42">
        <f t="shared" si="6"/>
        <v>8.0193054864686815</v>
      </c>
      <c r="D28" s="188">
        <f t="shared" si="7"/>
        <v>9.1956495435785062</v>
      </c>
      <c r="E28" s="188"/>
      <c r="F28" s="188">
        <f t="shared" si="8"/>
        <v>0.83822296730930423</v>
      </c>
      <c r="G28" s="188"/>
      <c r="H28" s="188">
        <f>M10/D10*1000</f>
        <v>0.83822296730930423</v>
      </c>
      <c r="I28" s="188"/>
      <c r="J28" s="188">
        <f t="shared" si="14"/>
        <v>25.326797385620917</v>
      </c>
      <c r="K28" s="188"/>
      <c r="L28" s="188">
        <f t="shared" si="9"/>
        <v>8.9869281045751634</v>
      </c>
      <c r="M28" s="188"/>
      <c r="N28" s="188">
        <f t="shared" si="10"/>
        <v>16.339869281045754</v>
      </c>
      <c r="O28" s="188"/>
      <c r="P28" s="188">
        <f t="shared" si="11"/>
        <v>4.1771094402673352</v>
      </c>
      <c r="Q28" s="188"/>
      <c r="R28" s="188">
        <f t="shared" si="12"/>
        <v>5.7674468628584483</v>
      </c>
      <c r="S28" s="188"/>
      <c r="T28" s="189">
        <f t="shared" si="13"/>
        <v>2.7963378729010659</v>
      </c>
      <c r="U28" s="189"/>
      <c r="V28" s="50">
        <v>30.7</v>
      </c>
      <c r="W28" s="50">
        <v>28.8</v>
      </c>
    </row>
    <row r="29" spans="1:23" ht="16.5" customHeight="1">
      <c r="A29" s="14"/>
      <c r="B29" s="14">
        <v>23</v>
      </c>
      <c r="C29" s="42">
        <f t="shared" si="6"/>
        <v>7.6585208452689049</v>
      </c>
      <c r="D29" s="188">
        <f t="shared" si="7"/>
        <v>9.1401779305530848</v>
      </c>
      <c r="E29" s="188"/>
      <c r="F29" s="188">
        <f t="shared" si="8"/>
        <v>1.7196904557179709</v>
      </c>
      <c r="G29" s="188"/>
      <c r="H29" s="188">
        <f>M11/D11*1000</f>
        <v>0.85984522785898543</v>
      </c>
      <c r="I29" s="188"/>
      <c r="J29" s="188">
        <f t="shared" si="14"/>
        <v>21.043771043771045</v>
      </c>
      <c r="K29" s="188"/>
      <c r="L29" s="188">
        <f t="shared" si="9"/>
        <v>10.942760942760943</v>
      </c>
      <c r="M29" s="188"/>
      <c r="N29" s="188">
        <f t="shared" si="10"/>
        <v>10.101010101010102</v>
      </c>
      <c r="O29" s="188"/>
      <c r="P29" s="188">
        <f t="shared" si="11"/>
        <v>4.284490145672665</v>
      </c>
      <c r="Q29" s="188"/>
      <c r="R29" s="188">
        <f t="shared" si="12"/>
        <v>4.7610581007131705</v>
      </c>
      <c r="S29" s="188"/>
      <c r="T29" s="189">
        <f t="shared" si="13"/>
        <v>2.2389484844294305</v>
      </c>
      <c r="U29" s="189"/>
      <c r="V29" s="50">
        <v>31.2</v>
      </c>
      <c r="W29" s="50">
        <v>29.1</v>
      </c>
    </row>
    <row r="30" spans="1:23" ht="16.5" customHeight="1">
      <c r="A30" s="14"/>
      <c r="B30" s="14">
        <v>24</v>
      </c>
      <c r="C30" s="42">
        <f t="shared" si="6"/>
        <v>7.0704472453616685</v>
      </c>
      <c r="D30" s="188">
        <f t="shared" si="7"/>
        <v>9.7746294940540963</v>
      </c>
      <c r="E30" s="188"/>
      <c r="F30" s="188">
        <f t="shared" si="8"/>
        <v>3.7313432835820897</v>
      </c>
      <c r="G30" s="188"/>
      <c r="H30" s="188">
        <f>M12/D12*1000</f>
        <v>3.7313432835820897</v>
      </c>
      <c r="I30" s="188"/>
      <c r="J30" s="188">
        <f t="shared" si="14"/>
        <v>27.223230490018146</v>
      </c>
      <c r="K30" s="188"/>
      <c r="L30" s="188">
        <f t="shared" si="9"/>
        <v>12.704174228675136</v>
      </c>
      <c r="M30" s="188"/>
      <c r="N30" s="188">
        <f t="shared" si="10"/>
        <v>14.519056261343012</v>
      </c>
      <c r="O30" s="188"/>
      <c r="P30" s="188">
        <f t="shared" si="11"/>
        <v>5.5813953488372094</v>
      </c>
      <c r="Q30" s="188"/>
      <c r="R30" s="188">
        <f t="shared" si="12"/>
        <v>4.9994393768508809</v>
      </c>
      <c r="S30" s="188"/>
      <c r="T30" s="189">
        <f t="shared" si="13"/>
        <v>2.2095147641755211</v>
      </c>
      <c r="U30" s="189"/>
      <c r="V30" s="50">
        <v>31.3</v>
      </c>
      <c r="W30" s="50">
        <v>29.5</v>
      </c>
    </row>
    <row r="31" spans="1:23" ht="16.5" customHeight="1">
      <c r="A31" s="14"/>
      <c r="B31" s="14">
        <v>25</v>
      </c>
      <c r="C31" s="42">
        <f t="shared" si="6"/>
        <v>7.2078506057239586</v>
      </c>
      <c r="D31" s="188">
        <f t="shared" si="7"/>
        <v>9.9918002433476172</v>
      </c>
      <c r="E31" s="188"/>
      <c r="F31" s="188">
        <f t="shared" si="8"/>
        <v>3.669724770642202</v>
      </c>
      <c r="G31" s="188"/>
      <c r="H31" s="188">
        <f>M13/D13*1000</f>
        <v>2.7522935779816518</v>
      </c>
      <c r="I31" s="188"/>
      <c r="J31" s="188">
        <f t="shared" si="14"/>
        <v>22.421524663677129</v>
      </c>
      <c r="K31" s="188"/>
      <c r="L31" s="188">
        <f t="shared" si="9"/>
        <v>9.8654708520179373</v>
      </c>
      <c r="M31" s="188"/>
      <c r="N31" s="188">
        <f t="shared" si="10"/>
        <v>12.556053811659192</v>
      </c>
      <c r="O31" s="188"/>
      <c r="P31" s="188">
        <f t="shared" si="11"/>
        <v>2.7522935779816518</v>
      </c>
      <c r="Q31" s="188"/>
      <c r="R31" s="188">
        <f t="shared" si="12"/>
        <v>4.536316986721685</v>
      </c>
      <c r="S31" s="188"/>
      <c r="T31" s="189">
        <f t="shared" si="13"/>
        <v>2.182193302650373</v>
      </c>
      <c r="U31" s="189"/>
      <c r="V31" s="50">
        <v>31.3</v>
      </c>
      <c r="W31" s="50">
        <v>29.7</v>
      </c>
    </row>
    <row r="32" spans="1:23" ht="16.5" customHeight="1">
      <c r="A32" s="14"/>
      <c r="B32" s="14">
        <v>26</v>
      </c>
      <c r="C32" s="42">
        <f t="shared" si="6"/>
        <v>6.7395626242544733</v>
      </c>
      <c r="D32" s="188">
        <f t="shared" si="7"/>
        <v>10.033134526176275</v>
      </c>
      <c r="E32" s="188"/>
      <c r="F32" s="188">
        <f t="shared" si="8"/>
        <v>1.9665683382497543</v>
      </c>
      <c r="G32" s="188"/>
      <c r="H32" s="188">
        <f>M14/D14*1000</f>
        <v>0.98328416912487715</v>
      </c>
      <c r="I32" s="188"/>
      <c r="J32" s="188">
        <f>SUM(L32:O32)</f>
        <v>33.269961977186313</v>
      </c>
      <c r="K32" s="188"/>
      <c r="L32" s="188">
        <f t="shared" si="9"/>
        <v>18.060836501901139</v>
      </c>
      <c r="M32" s="188"/>
      <c r="N32" s="188">
        <f t="shared" si="10"/>
        <v>15.209125475285171</v>
      </c>
      <c r="O32" s="188"/>
      <c r="P32" s="188">
        <f t="shared" si="11"/>
        <v>7.8125</v>
      </c>
      <c r="Q32" s="188"/>
      <c r="R32" s="188">
        <f t="shared" si="12"/>
        <v>4.9039098740888001</v>
      </c>
      <c r="S32" s="188"/>
      <c r="T32" s="189">
        <f t="shared" si="13"/>
        <v>1.9019218025182241</v>
      </c>
      <c r="U32" s="189"/>
      <c r="V32" s="50">
        <v>30.759155455904335</v>
      </c>
      <c r="W32" s="50">
        <v>29.079545454545453</v>
      </c>
    </row>
    <row r="33" spans="1:23" ht="16.5" customHeight="1">
      <c r="A33" s="14"/>
      <c r="B33" s="14">
        <v>27</v>
      </c>
      <c r="C33" s="42">
        <f t="shared" si="6"/>
        <v>6.5860019327764467</v>
      </c>
      <c r="D33" s="188">
        <f t="shared" si="7"/>
        <v>10.299315585326784</v>
      </c>
      <c r="E33" s="188"/>
      <c r="F33" s="188">
        <f t="shared" si="8"/>
        <v>2.0100502512562817</v>
      </c>
      <c r="G33" s="188"/>
      <c r="H33" s="188" t="s">
        <v>75</v>
      </c>
      <c r="I33" s="188"/>
      <c r="J33" s="188">
        <f>SUM(L33:O33)</f>
        <v>31.1587147030185</v>
      </c>
      <c r="K33" s="188"/>
      <c r="L33" s="188">
        <f t="shared" si="9"/>
        <v>14.605647517039923</v>
      </c>
      <c r="M33" s="188"/>
      <c r="N33" s="188">
        <f t="shared" si="10"/>
        <v>16.553067185978577</v>
      </c>
      <c r="O33" s="188"/>
      <c r="P33" s="188">
        <f t="shared" si="11"/>
        <v>4.0040040040040044</v>
      </c>
      <c r="Q33" s="188"/>
      <c r="R33" s="188">
        <f t="shared" si="12"/>
        <v>4.9577039674869932</v>
      </c>
      <c r="S33" s="188"/>
      <c r="T33" s="189">
        <f t="shared" si="13"/>
        <v>2.2306358304981533</v>
      </c>
      <c r="U33" s="189"/>
      <c r="V33" s="50">
        <v>31</v>
      </c>
      <c r="W33" s="50">
        <v>29</v>
      </c>
    </row>
    <row r="34" spans="1:23" ht="16.5" customHeight="1">
      <c r="A34" s="14"/>
      <c r="B34" s="14">
        <v>28</v>
      </c>
      <c r="C34" s="42">
        <f t="shared" si="6"/>
        <v>6.2619274809160306</v>
      </c>
      <c r="D34" s="188">
        <f t="shared" si="7"/>
        <v>10.496183206106871</v>
      </c>
      <c r="E34" s="188"/>
      <c r="F34" s="188">
        <f t="shared" si="8"/>
        <v>2.1164021164021167</v>
      </c>
      <c r="G34" s="188"/>
      <c r="H34" s="188" t="s">
        <v>75</v>
      </c>
      <c r="I34" s="188"/>
      <c r="J34" s="188">
        <f>SUM(L34:O34)</f>
        <v>18.691588785046729</v>
      </c>
      <c r="K34" s="188"/>
      <c r="L34" s="188">
        <f t="shared" si="9"/>
        <v>8.3073727933541015</v>
      </c>
      <c r="M34" s="188"/>
      <c r="N34" s="188">
        <f t="shared" si="10"/>
        <v>10.384215991692628</v>
      </c>
      <c r="O34" s="188"/>
      <c r="P34" s="188">
        <f t="shared" si="11"/>
        <v>4.2149631190727082</v>
      </c>
      <c r="Q34" s="188"/>
      <c r="R34" s="188">
        <f t="shared" si="12"/>
        <v>4.4264206955046648</v>
      </c>
      <c r="S34" s="188"/>
      <c r="T34" s="189">
        <f t="shared" si="13"/>
        <v>1.9282760814249365</v>
      </c>
      <c r="U34" s="189"/>
      <c r="V34" s="50">
        <v>31.7</v>
      </c>
      <c r="W34" s="50">
        <v>29.4</v>
      </c>
    </row>
    <row r="35" spans="1:23" s="124" customFormat="1" ht="16.5" customHeight="1">
      <c r="B35" s="14">
        <v>29</v>
      </c>
      <c r="C35" s="42">
        <f t="shared" si="6"/>
        <v>6.3071334477665557</v>
      </c>
      <c r="D35" s="188">
        <f>G17/C17*1000</f>
        <v>11.449975383550891</v>
      </c>
      <c r="E35" s="188"/>
      <c r="F35" s="188">
        <f>J17/D17*1000</f>
        <v>2.109704641350211</v>
      </c>
      <c r="G35" s="188"/>
      <c r="H35" s="188" t="s">
        <v>75</v>
      </c>
      <c r="I35" s="188"/>
      <c r="J35" s="188">
        <f>SUM(L35:O35)</f>
        <v>25.693730729701954</v>
      </c>
      <c r="K35" s="188"/>
      <c r="L35" s="188">
        <f>Q17/(D17+P17)*1000</f>
        <v>9.2497430626927031</v>
      </c>
      <c r="M35" s="188"/>
      <c r="N35" s="188">
        <f>R17/(D17+P17)*1000</f>
        <v>16.44398766700925</v>
      </c>
      <c r="O35" s="188"/>
      <c r="P35" s="188">
        <f>S17/(D17+T17)*1000</f>
        <v>5.2465897166841549</v>
      </c>
      <c r="Q35" s="188"/>
      <c r="R35" s="188">
        <f>V17/C17*1000</f>
        <v>4.1515308770108978</v>
      </c>
      <c r="S35" s="188"/>
      <c r="T35" s="189">
        <f>W17/C17*1000</f>
        <v>1.9094380796508457</v>
      </c>
      <c r="U35" s="189"/>
      <c r="V35" s="50">
        <v>30.9</v>
      </c>
      <c r="W35" s="50">
        <v>29.4</v>
      </c>
    </row>
    <row r="36" spans="1:23" ht="7.5" customHeight="1">
      <c r="A36" s="104"/>
      <c r="B36" s="104"/>
      <c r="C36" s="107"/>
      <c r="D36" s="104"/>
      <c r="E36" s="104"/>
      <c r="F36" s="104"/>
      <c r="G36" s="104"/>
      <c r="H36" s="104"/>
      <c r="I36" s="104"/>
      <c r="J36" s="197"/>
      <c r="K36" s="197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23" ht="9" customHeight="1">
      <c r="A37" s="105"/>
      <c r="B37" s="105"/>
      <c r="E37" s="41"/>
      <c r="F37" s="41"/>
      <c r="G37" s="41"/>
      <c r="H37" s="41"/>
      <c r="I37" s="41"/>
      <c r="J37" s="41"/>
    </row>
    <row r="38" spans="1:23">
      <c r="A38" s="2" t="s">
        <v>3</v>
      </c>
      <c r="C38" s="3" t="s">
        <v>109</v>
      </c>
    </row>
    <row r="39" spans="1:23">
      <c r="A39" s="2"/>
      <c r="C39" s="3" t="s">
        <v>108</v>
      </c>
    </row>
    <row r="40" spans="1:23" ht="13.5" customHeight="1">
      <c r="A40" s="105"/>
      <c r="C40" s="3" t="s">
        <v>85</v>
      </c>
    </row>
    <row r="41" spans="1:23" ht="13.5" customHeight="1">
      <c r="A41" s="2"/>
      <c r="C41" s="3" t="s">
        <v>100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3" ht="13.5" customHeight="1">
      <c r="A42" s="2"/>
      <c r="C42" s="3" t="s">
        <v>99</v>
      </c>
    </row>
    <row r="43" spans="1:23" s="3" customFormat="1" ht="13.5" customHeight="1">
      <c r="A43" s="2"/>
    </row>
  </sheetData>
  <mergeCells count="125">
    <mergeCell ref="D33:E33"/>
    <mergeCell ref="F33:G33"/>
    <mergeCell ref="H33:I33"/>
    <mergeCell ref="J33:K33"/>
    <mergeCell ref="L33:M33"/>
    <mergeCell ref="N33:O33"/>
    <mergeCell ref="P34:Q34"/>
    <mergeCell ref="R34:S34"/>
    <mergeCell ref="T34:U34"/>
    <mergeCell ref="D34:E34"/>
    <mergeCell ref="F34:G34"/>
    <mergeCell ref="H34:I34"/>
    <mergeCell ref="J34:K34"/>
    <mergeCell ref="L34:M34"/>
    <mergeCell ref="N34:O34"/>
    <mergeCell ref="W2:W5"/>
    <mergeCell ref="D2:F3"/>
    <mergeCell ref="G2:I3"/>
    <mergeCell ref="J2:L3"/>
    <mergeCell ref="M2:O3"/>
    <mergeCell ref="P2:R3"/>
    <mergeCell ref="S2:U3"/>
    <mergeCell ref="V2:V5"/>
    <mergeCell ref="T25:U25"/>
    <mergeCell ref="H22:I22"/>
    <mergeCell ref="H23:I23"/>
    <mergeCell ref="F22:G22"/>
    <mergeCell ref="F23:G23"/>
    <mergeCell ref="D22:E22"/>
    <mergeCell ref="D23:E23"/>
    <mergeCell ref="V22:W22"/>
    <mergeCell ref="R25:S25"/>
    <mergeCell ref="J22:O22"/>
    <mergeCell ref="J23:K23"/>
    <mergeCell ref="P23:Q23"/>
    <mergeCell ref="N23:O23"/>
    <mergeCell ref="R22:S22"/>
    <mergeCell ref="R23:S23"/>
    <mergeCell ref="L23:M23"/>
    <mergeCell ref="P22:Q22"/>
    <mergeCell ref="T31:U31"/>
    <mergeCell ref="T27:U27"/>
    <mergeCell ref="P27:Q27"/>
    <mergeCell ref="R27:S27"/>
    <mergeCell ref="R28:S28"/>
    <mergeCell ref="R35:S35"/>
    <mergeCell ref="T22:U22"/>
    <mergeCell ref="T23:U23"/>
    <mergeCell ref="T30:U30"/>
    <mergeCell ref="T29:U29"/>
    <mergeCell ref="T28:U28"/>
    <mergeCell ref="R32:S32"/>
    <mergeCell ref="T32:U32"/>
    <mergeCell ref="T33:U33"/>
    <mergeCell ref="L35:M35"/>
    <mergeCell ref="R29:S29"/>
    <mergeCell ref="P32:Q32"/>
    <mergeCell ref="N26:O26"/>
    <mergeCell ref="P25:Q25"/>
    <mergeCell ref="N35:O35"/>
    <mergeCell ref="P35:Q35"/>
    <mergeCell ref="T26:U26"/>
    <mergeCell ref="T35:U35"/>
    <mergeCell ref="N28:O28"/>
    <mergeCell ref="N29:O29"/>
    <mergeCell ref="L32:M32"/>
    <mergeCell ref="N32:O32"/>
    <mergeCell ref="R26:S26"/>
    <mergeCell ref="P33:Q33"/>
    <mergeCell ref="R33:S33"/>
    <mergeCell ref="P26:Q26"/>
    <mergeCell ref="L27:M27"/>
    <mergeCell ref="J30:K30"/>
    <mergeCell ref="L30:M30"/>
    <mergeCell ref="N30:O30"/>
    <mergeCell ref="N25:O25"/>
    <mergeCell ref="J27:K27"/>
    <mergeCell ref="J31:K31"/>
    <mergeCell ref="R30:S30"/>
    <mergeCell ref="R31:S31"/>
    <mergeCell ref="J26:K26"/>
    <mergeCell ref="P29:Q29"/>
    <mergeCell ref="P28:Q28"/>
    <mergeCell ref="J28:K28"/>
    <mergeCell ref="L26:M26"/>
    <mergeCell ref="J25:K25"/>
    <mergeCell ref="L25:M25"/>
    <mergeCell ref="J36:K36"/>
    <mergeCell ref="L28:M28"/>
    <mergeCell ref="P30:Q30"/>
    <mergeCell ref="L31:M31"/>
    <mergeCell ref="N31:O31"/>
    <mergeCell ref="P31:Q31"/>
    <mergeCell ref="N27:O27"/>
    <mergeCell ref="D29:E29"/>
    <mergeCell ref="F29:G29"/>
    <mergeCell ref="H29:I29"/>
    <mergeCell ref="J29:K29"/>
    <mergeCell ref="L29:M29"/>
    <mergeCell ref="F28:G28"/>
    <mergeCell ref="H28:I28"/>
    <mergeCell ref="D32:E32"/>
    <mergeCell ref="F32:G32"/>
    <mergeCell ref="H32:I32"/>
    <mergeCell ref="J32:K32"/>
    <mergeCell ref="F35:G35"/>
    <mergeCell ref="D35:E35"/>
    <mergeCell ref="H35:I35"/>
    <mergeCell ref="J35:K35"/>
    <mergeCell ref="D31:E31"/>
    <mergeCell ref="F31:G31"/>
    <mergeCell ref="H31:I31"/>
    <mergeCell ref="D25:E25"/>
    <mergeCell ref="D30:E30"/>
    <mergeCell ref="F30:G30"/>
    <mergeCell ref="H30:I30"/>
    <mergeCell ref="H26:I26"/>
    <mergeCell ref="D26:E26"/>
    <mergeCell ref="F26:G26"/>
    <mergeCell ref="F25:G25"/>
    <mergeCell ref="D27:E27"/>
    <mergeCell ref="F27:G27"/>
    <mergeCell ref="H27:I27"/>
    <mergeCell ref="D28:E28"/>
    <mergeCell ref="H25:I25"/>
  </mergeCells>
  <phoneticPr fontId="2"/>
  <pageMargins left="0.78740157480314965" right="0.74803149606299213" top="0.98425196850393704" bottom="0.98425196850393704" header="0.47244094488188981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/>
  </sheetViews>
  <sheetFormatPr defaultRowHeight="13.5"/>
  <cols>
    <col min="1" max="1" width="3.25" style="49" customWidth="1"/>
    <col min="2" max="2" width="2.125" style="49" customWidth="1"/>
    <col min="3" max="3" width="6.125" style="49" customWidth="1"/>
    <col min="4" max="4" width="4.375" style="49" customWidth="1"/>
    <col min="5" max="6" width="3.875" style="49" customWidth="1"/>
    <col min="7" max="7" width="4.375" style="49" customWidth="1"/>
    <col min="8" max="9" width="3.875" style="49" customWidth="1"/>
    <col min="10" max="15" width="3.25" style="49" customWidth="1"/>
    <col min="16" max="21" width="3.75" style="49" customWidth="1"/>
    <col min="22" max="23" width="4.375" style="49" customWidth="1"/>
    <col min="24" max="16384" width="9" style="49"/>
  </cols>
  <sheetData>
    <row r="1" spans="1:23" s="5" customFormat="1" ht="13.5" customHeight="1">
      <c r="A1" s="5" t="s">
        <v>120</v>
      </c>
      <c r="T1" s="6"/>
      <c r="W1" s="7" t="s">
        <v>91</v>
      </c>
    </row>
    <row r="2" spans="1:23" s="5" customFormat="1" ht="11.25" customHeight="1">
      <c r="A2" s="8"/>
      <c r="B2" s="8"/>
      <c r="C2" s="35"/>
      <c r="D2" s="141" t="s">
        <v>34</v>
      </c>
      <c r="E2" s="142"/>
      <c r="F2" s="143"/>
      <c r="G2" s="141" t="s">
        <v>35</v>
      </c>
      <c r="H2" s="142"/>
      <c r="I2" s="143"/>
      <c r="J2" s="141" t="s">
        <v>36</v>
      </c>
      <c r="K2" s="142"/>
      <c r="L2" s="143"/>
      <c r="M2" s="141" t="s">
        <v>37</v>
      </c>
      <c r="N2" s="142"/>
      <c r="O2" s="143"/>
      <c r="P2" s="141" t="s">
        <v>38</v>
      </c>
      <c r="Q2" s="142"/>
      <c r="R2" s="143"/>
      <c r="S2" s="141" t="s">
        <v>39</v>
      </c>
      <c r="T2" s="142"/>
      <c r="U2" s="143"/>
      <c r="V2" s="181" t="s">
        <v>40</v>
      </c>
      <c r="W2" s="130" t="s">
        <v>41</v>
      </c>
    </row>
    <row r="3" spans="1:23" s="5" customFormat="1" ht="11.25" customHeight="1">
      <c r="A3" s="13"/>
      <c r="B3" s="13"/>
      <c r="C3" s="96" t="s">
        <v>64</v>
      </c>
      <c r="D3" s="147"/>
      <c r="E3" s="148"/>
      <c r="F3" s="149"/>
      <c r="G3" s="147"/>
      <c r="H3" s="148"/>
      <c r="I3" s="149"/>
      <c r="J3" s="147"/>
      <c r="K3" s="148"/>
      <c r="L3" s="149"/>
      <c r="M3" s="147"/>
      <c r="N3" s="148"/>
      <c r="O3" s="149"/>
      <c r="P3" s="147"/>
      <c r="Q3" s="148"/>
      <c r="R3" s="149"/>
      <c r="S3" s="147"/>
      <c r="T3" s="148"/>
      <c r="U3" s="149"/>
      <c r="V3" s="182"/>
      <c r="W3" s="183"/>
    </row>
    <row r="4" spans="1:23" s="5" customFormat="1" ht="51.75" customHeight="1">
      <c r="B4" s="13"/>
      <c r="C4" s="37" t="s">
        <v>60</v>
      </c>
      <c r="D4" s="24" t="s">
        <v>7</v>
      </c>
      <c r="E4" s="24" t="s">
        <v>1</v>
      </c>
      <c r="F4" s="24" t="s">
        <v>2</v>
      </c>
      <c r="G4" s="24" t="s">
        <v>7</v>
      </c>
      <c r="H4" s="24" t="s">
        <v>1</v>
      </c>
      <c r="I4" s="24" t="s">
        <v>2</v>
      </c>
      <c r="J4" s="24" t="s">
        <v>7</v>
      </c>
      <c r="K4" s="24" t="s">
        <v>1</v>
      </c>
      <c r="L4" s="24" t="s">
        <v>2</v>
      </c>
      <c r="M4" s="24" t="s">
        <v>7</v>
      </c>
      <c r="N4" s="24" t="s">
        <v>1</v>
      </c>
      <c r="O4" s="24" t="s">
        <v>2</v>
      </c>
      <c r="P4" s="24" t="s">
        <v>7</v>
      </c>
      <c r="Q4" s="24" t="s">
        <v>42</v>
      </c>
      <c r="R4" s="24" t="s">
        <v>43</v>
      </c>
      <c r="S4" s="24" t="s">
        <v>7</v>
      </c>
      <c r="T4" s="25" t="s">
        <v>86</v>
      </c>
      <c r="U4" s="25" t="s">
        <v>63</v>
      </c>
      <c r="V4" s="182"/>
      <c r="W4" s="183"/>
    </row>
    <row r="5" spans="1:23" s="5" customFormat="1" ht="11.25" customHeight="1">
      <c r="A5" s="13"/>
      <c r="B5" s="13"/>
      <c r="C5" s="3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7"/>
      <c r="V5" s="194"/>
      <c r="W5" s="196"/>
    </row>
    <row r="6" spans="1:23" s="5" customFormat="1" ht="7.5" customHeight="1">
      <c r="A6" s="9"/>
      <c r="B6" s="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5" customFormat="1" ht="16.5" customHeight="1">
      <c r="A7" s="14" t="s">
        <v>61</v>
      </c>
      <c r="B7" s="14">
        <v>19</v>
      </c>
      <c r="C7" s="31">
        <v>116435</v>
      </c>
      <c r="D7" s="32">
        <v>1073</v>
      </c>
      <c r="E7" s="32">
        <v>532</v>
      </c>
      <c r="F7" s="32">
        <v>541</v>
      </c>
      <c r="G7" s="32">
        <v>719</v>
      </c>
      <c r="H7" s="32">
        <v>403</v>
      </c>
      <c r="I7" s="32">
        <v>316</v>
      </c>
      <c r="J7" s="32">
        <f t="shared" ref="J7:J13" si="0">SUM(K7:L7)</f>
        <v>4</v>
      </c>
      <c r="K7" s="32">
        <v>4</v>
      </c>
      <c r="L7" s="95">
        <v>0</v>
      </c>
      <c r="M7" s="32">
        <v>4</v>
      </c>
      <c r="N7" s="32">
        <v>4</v>
      </c>
      <c r="O7" s="95">
        <v>0</v>
      </c>
      <c r="P7" s="32">
        <f t="shared" ref="P7:P15" si="1">SUM(Q7:R7)</f>
        <v>25</v>
      </c>
      <c r="Q7" s="32">
        <v>9</v>
      </c>
      <c r="R7" s="32">
        <v>16</v>
      </c>
      <c r="S7" s="32">
        <f t="shared" ref="S7:S13" si="2">SUM(T7:U7)</f>
        <v>8</v>
      </c>
      <c r="T7" s="32">
        <v>4</v>
      </c>
      <c r="U7" s="32">
        <v>4</v>
      </c>
      <c r="V7" s="32">
        <v>624</v>
      </c>
      <c r="W7" s="32">
        <v>220</v>
      </c>
    </row>
    <row r="8" spans="1:23" s="5" customFormat="1" ht="16.5" customHeight="1">
      <c r="A8" s="14"/>
      <c r="B8" s="14">
        <v>20</v>
      </c>
      <c r="C8" s="31">
        <v>118853</v>
      </c>
      <c r="D8" s="32">
        <f t="shared" ref="D8:D13" si="3">SUM(E8:F8)</f>
        <v>1177</v>
      </c>
      <c r="E8" s="32">
        <v>611</v>
      </c>
      <c r="F8" s="32">
        <v>566</v>
      </c>
      <c r="G8" s="32">
        <f t="shared" ref="G8:G13" si="4">SUM(H8:I8)</f>
        <v>682</v>
      </c>
      <c r="H8" s="32">
        <v>372</v>
      </c>
      <c r="I8" s="32">
        <v>310</v>
      </c>
      <c r="J8" s="32">
        <f t="shared" si="0"/>
        <v>1</v>
      </c>
      <c r="K8" s="32">
        <v>1</v>
      </c>
      <c r="L8" s="95">
        <v>0</v>
      </c>
      <c r="M8" s="95">
        <f t="shared" ref="M8:M13" si="5">SUM(N8:O8)</f>
        <v>0</v>
      </c>
      <c r="N8" s="95">
        <v>0</v>
      </c>
      <c r="O8" s="95">
        <v>0</v>
      </c>
      <c r="P8" s="32">
        <f t="shared" si="1"/>
        <v>22</v>
      </c>
      <c r="Q8" s="32">
        <v>16</v>
      </c>
      <c r="R8" s="32">
        <v>6</v>
      </c>
      <c r="S8" s="32">
        <f t="shared" si="2"/>
        <v>5</v>
      </c>
      <c r="T8" s="32">
        <v>5</v>
      </c>
      <c r="U8" s="95">
        <v>0</v>
      </c>
      <c r="V8" s="32">
        <v>737</v>
      </c>
      <c r="W8" s="32">
        <v>249</v>
      </c>
    </row>
    <row r="9" spans="1:23" s="5" customFormat="1" ht="16.5" customHeight="1">
      <c r="A9" s="14"/>
      <c r="B9" s="14">
        <v>21</v>
      </c>
      <c r="C9" s="31">
        <v>120499</v>
      </c>
      <c r="D9" s="32">
        <f t="shared" si="3"/>
        <v>1131</v>
      </c>
      <c r="E9" s="32">
        <v>564</v>
      </c>
      <c r="F9" s="32">
        <v>567</v>
      </c>
      <c r="G9" s="32">
        <f t="shared" si="4"/>
        <v>691</v>
      </c>
      <c r="H9" s="32">
        <v>398</v>
      </c>
      <c r="I9" s="32">
        <v>293</v>
      </c>
      <c r="J9" s="32">
        <f t="shared" si="0"/>
        <v>3</v>
      </c>
      <c r="K9" s="32">
        <v>1</v>
      </c>
      <c r="L9" s="32">
        <v>2</v>
      </c>
      <c r="M9" s="32">
        <f t="shared" si="5"/>
        <v>1</v>
      </c>
      <c r="N9" s="32">
        <v>1</v>
      </c>
      <c r="O9" s="95">
        <v>0</v>
      </c>
      <c r="P9" s="32">
        <f t="shared" si="1"/>
        <v>31</v>
      </c>
      <c r="Q9" s="32">
        <v>20</v>
      </c>
      <c r="R9" s="32">
        <v>11</v>
      </c>
      <c r="S9" s="32">
        <f t="shared" si="2"/>
        <v>9</v>
      </c>
      <c r="T9" s="32">
        <v>8</v>
      </c>
      <c r="U9" s="32">
        <v>1</v>
      </c>
      <c r="V9" s="32">
        <v>578</v>
      </c>
      <c r="W9" s="32">
        <v>238</v>
      </c>
    </row>
    <row r="10" spans="1:23" s="5" customFormat="1" ht="16.5" customHeight="1">
      <c r="A10" s="14"/>
      <c r="B10" s="14">
        <v>22</v>
      </c>
      <c r="C10" s="31">
        <v>120503</v>
      </c>
      <c r="D10" s="32">
        <f t="shared" si="3"/>
        <v>1074</v>
      </c>
      <c r="E10" s="32">
        <v>537</v>
      </c>
      <c r="F10" s="32">
        <v>537</v>
      </c>
      <c r="G10" s="32">
        <f t="shared" si="4"/>
        <v>781</v>
      </c>
      <c r="H10" s="32">
        <v>402</v>
      </c>
      <c r="I10" s="32">
        <v>379</v>
      </c>
      <c r="J10" s="32">
        <f t="shared" si="0"/>
        <v>3</v>
      </c>
      <c r="K10" s="32">
        <v>2</v>
      </c>
      <c r="L10" s="32">
        <v>1</v>
      </c>
      <c r="M10" s="32">
        <f t="shared" si="5"/>
        <v>1</v>
      </c>
      <c r="N10" s="32">
        <v>1</v>
      </c>
      <c r="O10" s="95">
        <v>0</v>
      </c>
      <c r="P10" s="32">
        <f t="shared" si="1"/>
        <v>27</v>
      </c>
      <c r="Q10" s="32">
        <v>16</v>
      </c>
      <c r="R10" s="32">
        <v>11</v>
      </c>
      <c r="S10" s="32">
        <f t="shared" si="2"/>
        <v>4</v>
      </c>
      <c r="T10" s="32">
        <v>3</v>
      </c>
      <c r="U10" s="32">
        <v>1</v>
      </c>
      <c r="V10" s="32">
        <v>607</v>
      </c>
      <c r="W10" s="32">
        <v>270</v>
      </c>
    </row>
    <row r="11" spans="1:23" s="5" customFormat="1" ht="16.5" customHeight="1">
      <c r="A11" s="14"/>
      <c r="B11" s="14">
        <v>23</v>
      </c>
      <c r="C11" s="31">
        <v>123695</v>
      </c>
      <c r="D11" s="32">
        <f t="shared" si="3"/>
        <v>1134</v>
      </c>
      <c r="E11" s="32">
        <v>562</v>
      </c>
      <c r="F11" s="32">
        <v>572</v>
      </c>
      <c r="G11" s="32">
        <f t="shared" si="4"/>
        <v>808</v>
      </c>
      <c r="H11" s="32">
        <v>434</v>
      </c>
      <c r="I11" s="32">
        <v>374</v>
      </c>
      <c r="J11" s="32">
        <f t="shared" si="0"/>
        <v>5</v>
      </c>
      <c r="K11" s="32">
        <v>2</v>
      </c>
      <c r="L11" s="32">
        <v>3</v>
      </c>
      <c r="M11" s="32">
        <f t="shared" si="5"/>
        <v>3</v>
      </c>
      <c r="N11" s="32">
        <v>2</v>
      </c>
      <c r="O11" s="32">
        <v>1</v>
      </c>
      <c r="P11" s="32">
        <f t="shared" si="1"/>
        <v>24</v>
      </c>
      <c r="Q11" s="32">
        <v>14</v>
      </c>
      <c r="R11" s="32">
        <v>10</v>
      </c>
      <c r="S11" s="32">
        <f t="shared" si="2"/>
        <v>7</v>
      </c>
      <c r="T11" s="32">
        <v>4</v>
      </c>
      <c r="U11" s="32">
        <v>3</v>
      </c>
      <c r="V11" s="32">
        <v>533</v>
      </c>
      <c r="W11" s="32">
        <v>224</v>
      </c>
    </row>
    <row r="12" spans="1:23" s="5" customFormat="1" ht="16.5" customHeight="1">
      <c r="A12" s="14"/>
      <c r="B12" s="14">
        <v>24</v>
      </c>
      <c r="C12" s="31">
        <v>124710</v>
      </c>
      <c r="D12" s="32">
        <f t="shared" si="3"/>
        <v>1181</v>
      </c>
      <c r="E12" s="32">
        <v>582</v>
      </c>
      <c r="F12" s="32">
        <v>599</v>
      </c>
      <c r="G12" s="32">
        <f t="shared" si="4"/>
        <v>819</v>
      </c>
      <c r="H12" s="32">
        <v>436</v>
      </c>
      <c r="I12" s="32">
        <v>383</v>
      </c>
      <c r="J12" s="32">
        <f t="shared" si="0"/>
        <v>3</v>
      </c>
      <c r="K12" s="32">
        <v>1</v>
      </c>
      <c r="L12" s="32">
        <v>2</v>
      </c>
      <c r="M12" s="32">
        <f t="shared" si="5"/>
        <v>1</v>
      </c>
      <c r="N12" s="95">
        <v>0</v>
      </c>
      <c r="O12" s="32">
        <v>1</v>
      </c>
      <c r="P12" s="32">
        <f t="shared" si="1"/>
        <v>26</v>
      </c>
      <c r="Q12" s="32">
        <v>10</v>
      </c>
      <c r="R12" s="32">
        <v>16</v>
      </c>
      <c r="S12" s="32">
        <f t="shared" si="2"/>
        <v>4</v>
      </c>
      <c r="T12" s="32">
        <v>3</v>
      </c>
      <c r="U12" s="32">
        <v>1</v>
      </c>
      <c r="V12" s="32">
        <v>600</v>
      </c>
      <c r="W12" s="32">
        <v>227</v>
      </c>
    </row>
    <row r="13" spans="1:23" s="5" customFormat="1" ht="16.5" customHeight="1">
      <c r="A13" s="14"/>
      <c r="B13" s="14">
        <v>25</v>
      </c>
      <c r="C13" s="31">
        <v>125774</v>
      </c>
      <c r="D13" s="32">
        <f t="shared" si="3"/>
        <v>1146</v>
      </c>
      <c r="E13" s="32">
        <v>614</v>
      </c>
      <c r="F13" s="32">
        <v>532</v>
      </c>
      <c r="G13" s="32">
        <f t="shared" si="4"/>
        <v>849</v>
      </c>
      <c r="H13" s="32">
        <v>462</v>
      </c>
      <c r="I13" s="32">
        <v>387</v>
      </c>
      <c r="J13" s="32">
        <f t="shared" si="0"/>
        <v>3</v>
      </c>
      <c r="K13" s="32">
        <v>2</v>
      </c>
      <c r="L13" s="32">
        <v>1</v>
      </c>
      <c r="M13" s="32">
        <f t="shared" si="5"/>
        <v>2</v>
      </c>
      <c r="N13" s="32">
        <v>1</v>
      </c>
      <c r="O13" s="32">
        <v>1</v>
      </c>
      <c r="P13" s="32">
        <f t="shared" si="1"/>
        <v>24</v>
      </c>
      <c r="Q13" s="32">
        <v>11</v>
      </c>
      <c r="R13" s="32">
        <v>13</v>
      </c>
      <c r="S13" s="32">
        <f t="shared" si="2"/>
        <v>2</v>
      </c>
      <c r="T13" s="32">
        <v>2</v>
      </c>
      <c r="U13" s="95">
        <v>0</v>
      </c>
      <c r="V13" s="32">
        <v>504</v>
      </c>
      <c r="W13" s="32">
        <v>221</v>
      </c>
    </row>
    <row r="14" spans="1:23" s="5" customFormat="1" ht="16.5" customHeight="1">
      <c r="A14" s="14"/>
      <c r="B14" s="14">
        <v>26</v>
      </c>
      <c r="C14" s="31">
        <v>126668</v>
      </c>
      <c r="D14" s="32">
        <f>SUM(E14:F14)</f>
        <v>1062</v>
      </c>
      <c r="E14" s="32">
        <v>543</v>
      </c>
      <c r="F14" s="32">
        <v>519</v>
      </c>
      <c r="G14" s="32">
        <f>SUM(H14:I14)</f>
        <v>804</v>
      </c>
      <c r="H14" s="32">
        <v>421</v>
      </c>
      <c r="I14" s="32">
        <v>383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32">
        <f t="shared" si="1"/>
        <v>28</v>
      </c>
      <c r="Q14" s="32">
        <v>15</v>
      </c>
      <c r="R14" s="32">
        <v>13</v>
      </c>
      <c r="S14" s="32">
        <v>3</v>
      </c>
      <c r="T14" s="32">
        <v>3</v>
      </c>
      <c r="U14" s="121" t="s">
        <v>75</v>
      </c>
      <c r="V14" s="32">
        <v>576</v>
      </c>
      <c r="W14" s="32">
        <v>207</v>
      </c>
    </row>
    <row r="15" spans="1:23" s="5" customFormat="1" ht="16.5" customHeight="1">
      <c r="A15" s="14"/>
      <c r="B15" s="14">
        <v>27</v>
      </c>
      <c r="C15" s="31">
        <v>126848</v>
      </c>
      <c r="D15" s="32">
        <f>SUM(E15:F15)</f>
        <v>1051</v>
      </c>
      <c r="E15" s="32">
        <v>529</v>
      </c>
      <c r="F15" s="32">
        <v>522</v>
      </c>
      <c r="G15" s="32">
        <f>SUM(H15:I15)</f>
        <v>926</v>
      </c>
      <c r="H15" s="32">
        <v>497</v>
      </c>
      <c r="I15" s="32">
        <v>429</v>
      </c>
      <c r="J15" s="32">
        <f>SUM(K15:L15)</f>
        <v>7</v>
      </c>
      <c r="K15" s="32">
        <v>3</v>
      </c>
      <c r="L15" s="32">
        <v>4</v>
      </c>
      <c r="M15" s="32">
        <f>SUM(N15:O15)</f>
        <v>4</v>
      </c>
      <c r="N15" s="32">
        <v>3</v>
      </c>
      <c r="O15" s="32">
        <v>1</v>
      </c>
      <c r="P15" s="32">
        <f t="shared" si="1"/>
        <v>23</v>
      </c>
      <c r="Q15" s="32">
        <v>17</v>
      </c>
      <c r="R15" s="32">
        <v>6</v>
      </c>
      <c r="S15" s="32">
        <f>SUM(T15:U15)</f>
        <v>8</v>
      </c>
      <c r="T15" s="32">
        <v>5</v>
      </c>
      <c r="U15" s="32">
        <v>3</v>
      </c>
      <c r="V15" s="32">
        <v>541</v>
      </c>
      <c r="W15" s="32">
        <v>215</v>
      </c>
    </row>
    <row r="16" spans="1:23" s="5" customFormat="1" ht="16.5" customHeight="1">
      <c r="A16" s="14"/>
      <c r="B16" s="14">
        <v>28</v>
      </c>
      <c r="C16" s="31">
        <v>127854</v>
      </c>
      <c r="D16" s="32">
        <v>1044</v>
      </c>
      <c r="E16" s="32">
        <v>503</v>
      </c>
      <c r="F16" s="32">
        <v>541</v>
      </c>
      <c r="G16" s="32">
        <v>923</v>
      </c>
      <c r="H16" s="32">
        <v>522</v>
      </c>
      <c r="I16" s="32">
        <v>401</v>
      </c>
      <c r="J16" s="32">
        <v>1</v>
      </c>
      <c r="K16" s="32">
        <v>1</v>
      </c>
      <c r="L16" s="95">
        <v>0</v>
      </c>
      <c r="M16" s="95">
        <v>0</v>
      </c>
      <c r="N16" s="95">
        <v>0</v>
      </c>
      <c r="O16" s="95">
        <v>0</v>
      </c>
      <c r="P16" s="32">
        <v>21</v>
      </c>
      <c r="Q16" s="32">
        <v>9</v>
      </c>
      <c r="R16" s="32">
        <v>12</v>
      </c>
      <c r="S16" s="32">
        <v>2</v>
      </c>
      <c r="T16" s="32">
        <v>2</v>
      </c>
      <c r="U16" s="121">
        <v>0</v>
      </c>
      <c r="V16" s="32">
        <v>556</v>
      </c>
      <c r="W16" s="32">
        <v>224</v>
      </c>
    </row>
    <row r="17" spans="1:23" s="5" customFormat="1" ht="16.5" customHeight="1">
      <c r="A17" s="14"/>
      <c r="B17" s="14">
        <v>29</v>
      </c>
      <c r="C17" s="31">
        <v>128522</v>
      </c>
      <c r="D17" s="32">
        <v>959</v>
      </c>
      <c r="E17" s="32">
        <v>528</v>
      </c>
      <c r="F17" s="32">
        <v>431</v>
      </c>
      <c r="G17" s="32">
        <v>1015</v>
      </c>
      <c r="H17" s="32">
        <v>518</v>
      </c>
      <c r="I17" s="32">
        <v>497</v>
      </c>
      <c r="J17" s="32">
        <v>2</v>
      </c>
      <c r="K17" s="32">
        <v>1</v>
      </c>
      <c r="L17" s="95">
        <v>1</v>
      </c>
      <c r="M17" s="95">
        <v>2</v>
      </c>
      <c r="N17" s="95">
        <v>1</v>
      </c>
      <c r="O17" s="95">
        <v>1</v>
      </c>
      <c r="P17" s="32">
        <v>25</v>
      </c>
      <c r="Q17" s="32">
        <v>16</v>
      </c>
      <c r="R17" s="32">
        <v>9</v>
      </c>
      <c r="S17" s="32">
        <v>8</v>
      </c>
      <c r="T17" s="32">
        <v>6</v>
      </c>
      <c r="U17" s="121">
        <v>2</v>
      </c>
      <c r="V17" s="32">
        <v>506</v>
      </c>
      <c r="W17" s="32">
        <v>213</v>
      </c>
    </row>
    <row r="18" spans="1:23" ht="7.5" customHeight="1">
      <c r="A18" s="104"/>
      <c r="B18" s="10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>
      <c r="A19" s="105"/>
      <c r="B19" s="105"/>
      <c r="C19" s="3"/>
    </row>
    <row r="20" spans="1:23">
      <c r="A20" s="105"/>
      <c r="B20" s="105"/>
    </row>
    <row r="21" spans="1:23">
      <c r="A21" s="5" t="s">
        <v>80</v>
      </c>
    </row>
    <row r="22" spans="1:23" s="106" customFormat="1" ht="28.5" customHeight="1">
      <c r="A22" s="8"/>
      <c r="B22" s="8"/>
      <c r="C22" s="44" t="s">
        <v>44</v>
      </c>
      <c r="D22" s="193" t="s">
        <v>45</v>
      </c>
      <c r="E22" s="193"/>
      <c r="F22" s="181" t="s">
        <v>65</v>
      </c>
      <c r="G22" s="181"/>
      <c r="H22" s="181" t="s">
        <v>66</v>
      </c>
      <c r="I22" s="181"/>
      <c r="J22" s="192" t="s">
        <v>88</v>
      </c>
      <c r="K22" s="192"/>
      <c r="L22" s="192"/>
      <c r="M22" s="192"/>
      <c r="N22" s="192"/>
      <c r="O22" s="192"/>
      <c r="P22" s="181" t="s">
        <v>104</v>
      </c>
      <c r="Q22" s="181"/>
      <c r="R22" s="193" t="s">
        <v>46</v>
      </c>
      <c r="S22" s="193"/>
      <c r="T22" s="193" t="s">
        <v>47</v>
      </c>
      <c r="U22" s="193"/>
      <c r="V22" s="184" t="s">
        <v>87</v>
      </c>
      <c r="W22" s="195"/>
    </row>
    <row r="23" spans="1:23" s="48" customFormat="1" ht="14.25" customHeight="1">
      <c r="A23" s="13"/>
      <c r="B23" s="13"/>
      <c r="C23" s="45" t="s">
        <v>48</v>
      </c>
      <c r="D23" s="177" t="s">
        <v>48</v>
      </c>
      <c r="E23" s="177"/>
      <c r="F23" s="177" t="s">
        <v>49</v>
      </c>
      <c r="G23" s="177"/>
      <c r="H23" s="177" t="s">
        <v>49</v>
      </c>
      <c r="I23" s="177"/>
      <c r="J23" s="191" t="s">
        <v>50</v>
      </c>
      <c r="K23" s="191"/>
      <c r="L23" s="191" t="s">
        <v>51</v>
      </c>
      <c r="M23" s="191"/>
      <c r="N23" s="191" t="s">
        <v>52</v>
      </c>
      <c r="O23" s="191"/>
      <c r="P23" s="177" t="s">
        <v>89</v>
      </c>
      <c r="Q23" s="177"/>
      <c r="R23" s="177" t="s">
        <v>48</v>
      </c>
      <c r="S23" s="177"/>
      <c r="T23" s="177" t="s">
        <v>48</v>
      </c>
      <c r="U23" s="177"/>
      <c r="V23" s="47" t="s">
        <v>69</v>
      </c>
      <c r="W23" s="47" t="s">
        <v>70</v>
      </c>
    </row>
    <row r="24" spans="1:23" ht="7.5" customHeight="1">
      <c r="A24" s="9"/>
      <c r="B24" s="9"/>
      <c r="C24" s="20"/>
      <c r="D24" s="4"/>
      <c r="G24" s="4"/>
      <c r="H24" s="4"/>
      <c r="P24" s="4"/>
      <c r="R24" s="4"/>
    </row>
    <row r="25" spans="1:23" ht="16.5" customHeight="1">
      <c r="A25" s="14" t="s">
        <v>61</v>
      </c>
      <c r="B25" s="14">
        <v>19</v>
      </c>
      <c r="C25" s="42">
        <f t="shared" ref="C25:C35" si="6">D7/C7*1000</f>
        <v>9.2154420921544205</v>
      </c>
      <c r="D25" s="188">
        <f t="shared" ref="D25:D34" si="7">G7/C7*1000</f>
        <v>6.1751191651994679</v>
      </c>
      <c r="E25" s="188"/>
      <c r="F25" s="188">
        <f t="shared" ref="F25:F31" si="8">J7/D7*1000</f>
        <v>3.7278657968313138</v>
      </c>
      <c r="G25" s="188"/>
      <c r="H25" s="188">
        <f>M7/D7*1000</f>
        <v>3.7278657968313138</v>
      </c>
      <c r="I25" s="188"/>
      <c r="J25" s="188">
        <f>SUM(L25:O25)</f>
        <v>22.768670309653917</v>
      </c>
      <c r="K25" s="188"/>
      <c r="L25" s="188">
        <f t="shared" ref="L25:L34" si="9">Q7/(D7+P7)*1000</f>
        <v>8.1967213114754109</v>
      </c>
      <c r="M25" s="188"/>
      <c r="N25" s="188">
        <f t="shared" ref="N25:N34" si="10">R7/(D7+P7)*1000</f>
        <v>14.571948998178506</v>
      </c>
      <c r="O25" s="188"/>
      <c r="P25" s="188">
        <f t="shared" ref="P25:P34" si="11">S7/(D7+T7)*1000</f>
        <v>7.4280408542246983</v>
      </c>
      <c r="Q25" s="188"/>
      <c r="R25" s="188">
        <f t="shared" ref="R25:R34" si="12">V7/C7*1000</f>
        <v>5.3592132949714433</v>
      </c>
      <c r="S25" s="188"/>
      <c r="T25" s="189">
        <f t="shared" ref="T25:T34" si="13">W7/C7*1000</f>
        <v>1.889466225791214</v>
      </c>
      <c r="U25" s="189"/>
      <c r="V25" s="50">
        <v>30.5</v>
      </c>
      <c r="W25" s="50">
        <v>28.5</v>
      </c>
    </row>
    <row r="26" spans="1:23" ht="16.5" customHeight="1">
      <c r="A26" s="14"/>
      <c r="B26" s="14">
        <v>20</v>
      </c>
      <c r="C26" s="42">
        <f t="shared" si="6"/>
        <v>9.902989407082698</v>
      </c>
      <c r="D26" s="188">
        <f t="shared" si="7"/>
        <v>5.7381807779357699</v>
      </c>
      <c r="E26" s="188"/>
      <c r="F26" s="188">
        <f t="shared" si="8"/>
        <v>0.84961767204757865</v>
      </c>
      <c r="G26" s="188"/>
      <c r="H26" s="188" t="s">
        <v>75</v>
      </c>
      <c r="I26" s="188"/>
      <c r="J26" s="188">
        <f t="shared" ref="J26:J31" si="14">SUM(L26:O26)</f>
        <v>18.348623853211009</v>
      </c>
      <c r="K26" s="188"/>
      <c r="L26" s="188">
        <f t="shared" si="9"/>
        <v>13.344453711426189</v>
      </c>
      <c r="M26" s="188"/>
      <c r="N26" s="188">
        <f t="shared" si="10"/>
        <v>5.0041701417848206</v>
      </c>
      <c r="O26" s="188"/>
      <c r="P26" s="188">
        <f t="shared" si="11"/>
        <v>4.230118443316413</v>
      </c>
      <c r="Q26" s="188"/>
      <c r="R26" s="188">
        <f t="shared" si="12"/>
        <v>6.2009372922854284</v>
      </c>
      <c r="S26" s="188"/>
      <c r="T26" s="189">
        <f t="shared" si="13"/>
        <v>2.0950249467830009</v>
      </c>
      <c r="U26" s="189"/>
      <c r="V26" s="50">
        <v>30.3</v>
      </c>
      <c r="W26" s="50">
        <v>28.6</v>
      </c>
    </row>
    <row r="27" spans="1:23" ht="16.5" customHeight="1">
      <c r="A27" s="14"/>
      <c r="B27" s="14">
        <v>21</v>
      </c>
      <c r="C27" s="42">
        <f t="shared" si="6"/>
        <v>9.3859700080498598</v>
      </c>
      <c r="D27" s="188">
        <f t="shared" si="7"/>
        <v>5.7344874231321423</v>
      </c>
      <c r="E27" s="188"/>
      <c r="F27" s="188">
        <f t="shared" si="8"/>
        <v>2.6525198938992043</v>
      </c>
      <c r="G27" s="188"/>
      <c r="H27" s="188">
        <f>M9/D9*1000</f>
        <v>0.88417329796640132</v>
      </c>
      <c r="I27" s="188"/>
      <c r="J27" s="188">
        <f t="shared" si="14"/>
        <v>26.67814113597246</v>
      </c>
      <c r="K27" s="188"/>
      <c r="L27" s="188">
        <f t="shared" si="9"/>
        <v>17.21170395869191</v>
      </c>
      <c r="M27" s="188"/>
      <c r="N27" s="188">
        <f t="shared" si="10"/>
        <v>9.4664371772805502</v>
      </c>
      <c r="O27" s="188"/>
      <c r="P27" s="188">
        <f t="shared" si="11"/>
        <v>7.9016681299385434</v>
      </c>
      <c r="Q27" s="188"/>
      <c r="R27" s="188">
        <f t="shared" si="12"/>
        <v>4.79672030473282</v>
      </c>
      <c r="S27" s="188"/>
      <c r="T27" s="189">
        <f t="shared" si="13"/>
        <v>1.9751201254782198</v>
      </c>
      <c r="U27" s="189"/>
      <c r="V27" s="50">
        <v>30.3</v>
      </c>
      <c r="W27" s="50">
        <v>28.6</v>
      </c>
    </row>
    <row r="28" spans="1:23" ht="16.5" customHeight="1">
      <c r="A28" s="14"/>
      <c r="B28" s="14">
        <v>22</v>
      </c>
      <c r="C28" s="42">
        <f t="shared" si="6"/>
        <v>8.9126411790577826</v>
      </c>
      <c r="D28" s="188">
        <f t="shared" si="7"/>
        <v>6.481166443988946</v>
      </c>
      <c r="E28" s="188"/>
      <c r="F28" s="188">
        <f t="shared" si="8"/>
        <v>2.7932960893854748</v>
      </c>
      <c r="G28" s="188"/>
      <c r="H28" s="188">
        <f>M10/D10*1000</f>
        <v>0.93109869646182497</v>
      </c>
      <c r="I28" s="188"/>
      <c r="J28" s="188">
        <f t="shared" si="14"/>
        <v>24.52316076294278</v>
      </c>
      <c r="K28" s="188"/>
      <c r="L28" s="188">
        <f t="shared" si="9"/>
        <v>14.532243415077202</v>
      </c>
      <c r="M28" s="188"/>
      <c r="N28" s="188">
        <f t="shared" si="10"/>
        <v>9.9909173478655759</v>
      </c>
      <c r="O28" s="188"/>
      <c r="P28" s="188">
        <f t="shared" si="11"/>
        <v>3.7140204271123491</v>
      </c>
      <c r="Q28" s="188"/>
      <c r="R28" s="188">
        <f t="shared" si="12"/>
        <v>5.0372189903985793</v>
      </c>
      <c r="S28" s="188"/>
      <c r="T28" s="189">
        <f t="shared" si="13"/>
        <v>2.2406081176402246</v>
      </c>
      <c r="U28" s="189"/>
      <c r="V28" s="50">
        <v>30.5</v>
      </c>
      <c r="W28" s="50">
        <v>29.1</v>
      </c>
    </row>
    <row r="29" spans="1:23" ht="16.5" customHeight="1">
      <c r="A29" s="14"/>
      <c r="B29" s="14">
        <v>23</v>
      </c>
      <c r="C29" s="42">
        <f t="shared" si="6"/>
        <v>9.1677109018149476</v>
      </c>
      <c r="D29" s="188">
        <f t="shared" si="7"/>
        <v>6.5321961275718508</v>
      </c>
      <c r="E29" s="188"/>
      <c r="F29" s="188">
        <f t="shared" si="8"/>
        <v>4.409171075837742</v>
      </c>
      <c r="G29" s="188"/>
      <c r="H29" s="188">
        <f>M11/D11*1000</f>
        <v>2.6455026455026456</v>
      </c>
      <c r="I29" s="188"/>
      <c r="J29" s="188">
        <f t="shared" si="14"/>
        <v>20.725388601036272</v>
      </c>
      <c r="K29" s="188"/>
      <c r="L29" s="188">
        <f t="shared" si="9"/>
        <v>12.089810017271159</v>
      </c>
      <c r="M29" s="188"/>
      <c r="N29" s="188">
        <f t="shared" si="10"/>
        <v>8.6355785837651116</v>
      </c>
      <c r="O29" s="188"/>
      <c r="P29" s="188">
        <f t="shared" si="11"/>
        <v>6.1511423550087869</v>
      </c>
      <c r="Q29" s="188"/>
      <c r="R29" s="188">
        <f t="shared" si="12"/>
        <v>4.308985811875985</v>
      </c>
      <c r="S29" s="188"/>
      <c r="T29" s="189">
        <f t="shared" si="13"/>
        <v>1.8109058571486316</v>
      </c>
      <c r="U29" s="189"/>
      <c r="V29" s="50">
        <v>30.9</v>
      </c>
      <c r="W29" s="50">
        <v>29.3</v>
      </c>
    </row>
    <row r="30" spans="1:23" ht="16.5" customHeight="1">
      <c r="A30" s="14"/>
      <c r="B30" s="14">
        <v>24</v>
      </c>
      <c r="C30" s="42">
        <f t="shared" si="6"/>
        <v>9.4699703311683106</v>
      </c>
      <c r="D30" s="188">
        <f t="shared" si="7"/>
        <v>6.5672359874909789</v>
      </c>
      <c r="E30" s="188"/>
      <c r="F30" s="188">
        <f t="shared" si="8"/>
        <v>2.5402201524132089</v>
      </c>
      <c r="G30" s="188"/>
      <c r="H30" s="188">
        <f>M12/D12*1000</f>
        <v>0.84674005080440307</v>
      </c>
      <c r="I30" s="188"/>
      <c r="J30" s="188">
        <f t="shared" si="14"/>
        <v>21.541010770505384</v>
      </c>
      <c r="K30" s="188"/>
      <c r="L30" s="188">
        <f t="shared" si="9"/>
        <v>8.2850041425020713</v>
      </c>
      <c r="M30" s="188"/>
      <c r="N30" s="188">
        <f t="shared" si="10"/>
        <v>13.256006628003313</v>
      </c>
      <c r="O30" s="188"/>
      <c r="P30" s="188">
        <f t="shared" si="11"/>
        <v>3.3783783783783785</v>
      </c>
      <c r="Q30" s="188"/>
      <c r="R30" s="188">
        <f t="shared" si="12"/>
        <v>4.8111618955977864</v>
      </c>
      <c r="S30" s="188"/>
      <c r="T30" s="189">
        <f t="shared" si="13"/>
        <v>1.8202229171678292</v>
      </c>
      <c r="U30" s="189"/>
      <c r="V30" s="50">
        <v>30.7</v>
      </c>
      <c r="W30" s="50">
        <v>28.8</v>
      </c>
    </row>
    <row r="31" spans="1:23" ht="16.5" customHeight="1">
      <c r="A31" s="14"/>
      <c r="B31" s="14">
        <v>25</v>
      </c>
      <c r="C31" s="42">
        <f t="shared" si="6"/>
        <v>9.1115810898913914</v>
      </c>
      <c r="D31" s="188">
        <f t="shared" si="7"/>
        <v>6.7502027446054038</v>
      </c>
      <c r="E31" s="188"/>
      <c r="F31" s="188">
        <f t="shared" si="8"/>
        <v>2.6178010471204192</v>
      </c>
      <c r="G31" s="188"/>
      <c r="H31" s="188">
        <f>M13/D13*1000</f>
        <v>1.7452006980802792</v>
      </c>
      <c r="I31" s="188"/>
      <c r="J31" s="188">
        <f t="shared" si="14"/>
        <v>20.512820512820511</v>
      </c>
      <c r="K31" s="188"/>
      <c r="L31" s="188">
        <f t="shared" si="9"/>
        <v>9.4017094017094021</v>
      </c>
      <c r="M31" s="188"/>
      <c r="N31" s="188">
        <f t="shared" si="10"/>
        <v>11.111111111111111</v>
      </c>
      <c r="O31" s="188"/>
      <c r="P31" s="188">
        <f t="shared" si="11"/>
        <v>1.7421602787456445</v>
      </c>
      <c r="Q31" s="188"/>
      <c r="R31" s="188">
        <f t="shared" si="12"/>
        <v>4.0071874950307693</v>
      </c>
      <c r="S31" s="188"/>
      <c r="T31" s="189">
        <f t="shared" si="13"/>
        <v>1.757119913495635</v>
      </c>
      <c r="U31" s="189"/>
      <c r="V31" s="50">
        <v>30.6</v>
      </c>
      <c r="W31" s="50">
        <v>28.9</v>
      </c>
    </row>
    <row r="32" spans="1:23" ht="16.5" customHeight="1">
      <c r="A32" s="14"/>
      <c r="B32" s="14">
        <v>26</v>
      </c>
      <c r="C32" s="42">
        <f t="shared" si="6"/>
        <v>8.3841222723971338</v>
      </c>
      <c r="D32" s="188">
        <f t="shared" si="7"/>
        <v>6.3473016073515014</v>
      </c>
      <c r="E32" s="188"/>
      <c r="F32" s="188" t="s">
        <v>75</v>
      </c>
      <c r="G32" s="188"/>
      <c r="H32" s="188" t="s">
        <v>75</v>
      </c>
      <c r="I32" s="188"/>
      <c r="J32" s="188">
        <f>SUM(L32:O32)</f>
        <v>25.688073394495412</v>
      </c>
      <c r="K32" s="188"/>
      <c r="L32" s="188">
        <f t="shared" si="9"/>
        <v>13.761467889908257</v>
      </c>
      <c r="M32" s="188"/>
      <c r="N32" s="188">
        <f t="shared" si="10"/>
        <v>11.926605504587156</v>
      </c>
      <c r="O32" s="188"/>
      <c r="P32" s="188">
        <f t="shared" si="11"/>
        <v>2.8169014084507045</v>
      </c>
      <c r="Q32" s="188"/>
      <c r="R32" s="188">
        <f t="shared" si="12"/>
        <v>4.5473205545204785</v>
      </c>
      <c r="S32" s="188"/>
      <c r="T32" s="189">
        <f t="shared" si="13"/>
        <v>1.6341933242807971</v>
      </c>
      <c r="U32" s="189"/>
      <c r="V32" s="50">
        <v>31.493055555555557</v>
      </c>
      <c r="W32" s="50">
        <v>29.310586176727909</v>
      </c>
    </row>
    <row r="33" spans="1:23" ht="16.5" customHeight="1">
      <c r="A33" s="14"/>
      <c r="B33" s="14">
        <v>27</v>
      </c>
      <c r="C33" s="42">
        <f t="shared" si="6"/>
        <v>8.2855070635721493</v>
      </c>
      <c r="D33" s="188">
        <f t="shared" si="7"/>
        <v>7.3000756811301715</v>
      </c>
      <c r="E33" s="188"/>
      <c r="F33" s="188" t="s">
        <v>75</v>
      </c>
      <c r="G33" s="188"/>
      <c r="H33" s="188" t="s">
        <v>75</v>
      </c>
      <c r="I33" s="188"/>
      <c r="J33" s="188">
        <f>SUM(L33:O33)</f>
        <v>21.415270018621975</v>
      </c>
      <c r="K33" s="188"/>
      <c r="L33" s="188">
        <f t="shared" si="9"/>
        <v>15.828677839851025</v>
      </c>
      <c r="M33" s="188"/>
      <c r="N33" s="188">
        <f t="shared" si="10"/>
        <v>5.5865921787709496</v>
      </c>
      <c r="O33" s="188"/>
      <c r="P33" s="188">
        <f t="shared" si="11"/>
        <v>7.5757575757575761</v>
      </c>
      <c r="Q33" s="188"/>
      <c r="R33" s="188">
        <f t="shared" si="12"/>
        <v>4.2649470232088795</v>
      </c>
      <c r="S33" s="188"/>
      <c r="T33" s="189">
        <f t="shared" si="13"/>
        <v>1.6949419778002019</v>
      </c>
      <c r="U33" s="189"/>
      <c r="V33" s="50">
        <v>30.4</v>
      </c>
      <c r="W33" s="50">
        <v>29</v>
      </c>
    </row>
    <row r="34" spans="1:23" ht="16.5" customHeight="1">
      <c r="A34" s="14"/>
      <c r="B34" s="14">
        <v>28</v>
      </c>
      <c r="C34" s="42">
        <f t="shared" si="6"/>
        <v>8.1655638462621418</v>
      </c>
      <c r="D34" s="188">
        <f t="shared" si="7"/>
        <v>7.2191718679118368</v>
      </c>
      <c r="E34" s="188"/>
      <c r="F34" s="188">
        <f>J16/D16*1000</f>
        <v>0.95785440613026818</v>
      </c>
      <c r="G34" s="188"/>
      <c r="H34" s="188" t="s">
        <v>75</v>
      </c>
      <c r="I34" s="188"/>
      <c r="J34" s="188">
        <v>19.8</v>
      </c>
      <c r="K34" s="188"/>
      <c r="L34" s="188">
        <f t="shared" si="9"/>
        <v>8.4507042253521121</v>
      </c>
      <c r="M34" s="188"/>
      <c r="N34" s="188">
        <f t="shared" si="10"/>
        <v>11.267605633802818</v>
      </c>
      <c r="O34" s="188"/>
      <c r="P34" s="188">
        <f t="shared" si="11"/>
        <v>1.9120458891013383</v>
      </c>
      <c r="Q34" s="188"/>
      <c r="R34" s="188">
        <f t="shared" si="12"/>
        <v>4.3487102476261983</v>
      </c>
      <c r="S34" s="188"/>
      <c r="T34" s="189">
        <f t="shared" si="13"/>
        <v>1.7519983731443678</v>
      </c>
      <c r="U34" s="189"/>
      <c r="V34" s="50">
        <v>31.2</v>
      </c>
      <c r="W34" s="50">
        <v>29.3</v>
      </c>
    </row>
    <row r="35" spans="1:23" s="124" customFormat="1" ht="16.5" customHeight="1">
      <c r="A35" s="14"/>
      <c r="B35" s="14">
        <v>29</v>
      </c>
      <c r="C35" s="42">
        <f t="shared" si="6"/>
        <v>7.461757520113288</v>
      </c>
      <c r="D35" s="188">
        <f>G17/C17*1000</f>
        <v>7.8974805869812172</v>
      </c>
      <c r="E35" s="188"/>
      <c r="F35" s="188">
        <f>J17/D17*1000</f>
        <v>2.0855057351407718</v>
      </c>
      <c r="G35" s="188"/>
      <c r="H35" s="188">
        <f>M17/D17*1000</f>
        <v>2.0855057351407718</v>
      </c>
      <c r="I35" s="188"/>
      <c r="J35" s="188">
        <v>19.8</v>
      </c>
      <c r="K35" s="188"/>
      <c r="L35" s="188">
        <f>Q17/(D17+P17)*1000</f>
        <v>16.260162601626018</v>
      </c>
      <c r="M35" s="188"/>
      <c r="N35" s="188">
        <f>R17/(D17+P17)*1000</f>
        <v>9.1463414634146343</v>
      </c>
      <c r="O35" s="188"/>
      <c r="P35" s="188">
        <f>S17/(D17+T17)*1000</f>
        <v>8.290155440414507</v>
      </c>
      <c r="Q35" s="188"/>
      <c r="R35" s="188">
        <f>V17/C17*1000</f>
        <v>3.9370691399137896</v>
      </c>
      <c r="S35" s="188"/>
      <c r="T35" s="189">
        <f>W17/C17*1000</f>
        <v>1.6573038079083735</v>
      </c>
      <c r="U35" s="189"/>
      <c r="V35" s="50">
        <v>30.9</v>
      </c>
      <c r="W35" s="50">
        <v>29.5</v>
      </c>
    </row>
    <row r="36" spans="1:23" ht="7.5" customHeight="1">
      <c r="A36" s="104"/>
      <c r="B36" s="104"/>
      <c r="C36" s="107"/>
      <c r="D36" s="104"/>
      <c r="E36" s="102"/>
      <c r="F36" s="102"/>
      <c r="G36" s="102"/>
      <c r="H36" s="102"/>
      <c r="I36" s="102"/>
      <c r="J36" s="102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23" ht="9" customHeight="1">
      <c r="A37" s="105"/>
      <c r="B37" s="105"/>
      <c r="C37" s="105"/>
      <c r="D37" s="105"/>
      <c r="E37" s="103"/>
      <c r="F37" s="103"/>
      <c r="G37" s="103"/>
      <c r="H37" s="103"/>
      <c r="I37" s="103"/>
      <c r="J37" s="103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>
      <c r="A38" s="2" t="s">
        <v>3</v>
      </c>
      <c r="C38" s="3" t="s">
        <v>109</v>
      </c>
    </row>
    <row r="39" spans="1:23">
      <c r="A39" s="2"/>
      <c r="C39" s="3" t="s">
        <v>108</v>
      </c>
    </row>
    <row r="40" spans="1:23" ht="13.5" customHeight="1">
      <c r="A40" s="105"/>
      <c r="C40" s="3" t="s">
        <v>85</v>
      </c>
    </row>
    <row r="41" spans="1:23" ht="13.5" customHeight="1">
      <c r="A41" s="2"/>
      <c r="C41" s="3" t="s">
        <v>100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23" ht="13.5" customHeight="1">
      <c r="A42" s="2"/>
      <c r="C42" s="3" t="s">
        <v>99</v>
      </c>
    </row>
    <row r="43" spans="1:23" s="3" customFormat="1" ht="13.5" customHeight="1">
      <c r="A43" s="2"/>
    </row>
  </sheetData>
  <mergeCells count="124">
    <mergeCell ref="P34:Q34"/>
    <mergeCell ref="R34:S34"/>
    <mergeCell ref="T34:U34"/>
    <mergeCell ref="D34:E34"/>
    <mergeCell ref="F34:G34"/>
    <mergeCell ref="H34:I34"/>
    <mergeCell ref="J34:K34"/>
    <mergeCell ref="L34:M34"/>
    <mergeCell ref="N34:O34"/>
    <mergeCell ref="P32:Q32"/>
    <mergeCell ref="R32:S32"/>
    <mergeCell ref="T32:U32"/>
    <mergeCell ref="D32:E32"/>
    <mergeCell ref="F32:G32"/>
    <mergeCell ref="H32:I32"/>
    <mergeCell ref="J32:K32"/>
    <mergeCell ref="L32:M32"/>
    <mergeCell ref="N32:O32"/>
    <mergeCell ref="P33:Q33"/>
    <mergeCell ref="R33:S33"/>
    <mergeCell ref="T33:U33"/>
    <mergeCell ref="D33:E33"/>
    <mergeCell ref="F33:G33"/>
    <mergeCell ref="H33:I33"/>
    <mergeCell ref="J33:K33"/>
    <mergeCell ref="L33:M33"/>
    <mergeCell ref="N33:O33"/>
    <mergeCell ref="T28:U28"/>
    <mergeCell ref="P27:Q27"/>
    <mergeCell ref="R27:S27"/>
    <mergeCell ref="T27:U27"/>
    <mergeCell ref="R28:S28"/>
    <mergeCell ref="N27:O27"/>
    <mergeCell ref="R29:S29"/>
    <mergeCell ref="T29:U29"/>
    <mergeCell ref="D29:E29"/>
    <mergeCell ref="F29:G29"/>
    <mergeCell ref="H29:I29"/>
    <mergeCell ref="J29:K29"/>
    <mergeCell ref="L29:M29"/>
    <mergeCell ref="N29:O29"/>
    <mergeCell ref="P29:Q29"/>
    <mergeCell ref="J27:K27"/>
    <mergeCell ref="L27:M27"/>
    <mergeCell ref="N25:O25"/>
    <mergeCell ref="J26:K26"/>
    <mergeCell ref="L26:M26"/>
    <mergeCell ref="D28:E28"/>
    <mergeCell ref="F28:G28"/>
    <mergeCell ref="H28:I28"/>
    <mergeCell ref="J28:K28"/>
    <mergeCell ref="L28:M28"/>
    <mergeCell ref="F27:G27"/>
    <mergeCell ref="H27:I27"/>
    <mergeCell ref="D27:E27"/>
    <mergeCell ref="W2:W5"/>
    <mergeCell ref="V2:V5"/>
    <mergeCell ref="P2:R3"/>
    <mergeCell ref="T26:U26"/>
    <mergeCell ref="V22:W22"/>
    <mergeCell ref="R22:S22"/>
    <mergeCell ref="R23:S23"/>
    <mergeCell ref="T25:U25"/>
    <mergeCell ref="P25:Q25"/>
    <mergeCell ref="S2:U3"/>
    <mergeCell ref="T22:U22"/>
    <mergeCell ref="P23:Q23"/>
    <mergeCell ref="P22:Q22"/>
    <mergeCell ref="T23:U23"/>
    <mergeCell ref="D2:F3"/>
    <mergeCell ref="G2:I3"/>
    <mergeCell ref="J2:L3"/>
    <mergeCell ref="M2:O3"/>
    <mergeCell ref="D22:E22"/>
    <mergeCell ref="D23:E23"/>
    <mergeCell ref="F22:G22"/>
    <mergeCell ref="F23:G23"/>
    <mergeCell ref="H23:I23"/>
    <mergeCell ref="H22:I22"/>
    <mergeCell ref="J22:O22"/>
    <mergeCell ref="J23:K23"/>
    <mergeCell ref="L23:M23"/>
    <mergeCell ref="P30:Q30"/>
    <mergeCell ref="R30:S30"/>
    <mergeCell ref="R26:S26"/>
    <mergeCell ref="N23:O23"/>
    <mergeCell ref="H25:I25"/>
    <mergeCell ref="L25:M25"/>
    <mergeCell ref="H26:I26"/>
    <mergeCell ref="T30:U30"/>
    <mergeCell ref="D30:E30"/>
    <mergeCell ref="F30:G30"/>
    <mergeCell ref="H30:I30"/>
    <mergeCell ref="J30:K30"/>
    <mergeCell ref="L30:M30"/>
    <mergeCell ref="N30:O30"/>
    <mergeCell ref="R25:S25"/>
    <mergeCell ref="J25:K25"/>
    <mergeCell ref="P26:Q26"/>
    <mergeCell ref="D25:E25"/>
    <mergeCell ref="D26:E26"/>
    <mergeCell ref="F26:G26"/>
    <mergeCell ref="N28:O28"/>
    <mergeCell ref="P28:Q28"/>
    <mergeCell ref="N26:O26"/>
    <mergeCell ref="F25:G25"/>
    <mergeCell ref="P31:Q31"/>
    <mergeCell ref="R31:S31"/>
    <mergeCell ref="T31:U31"/>
    <mergeCell ref="D31:E31"/>
    <mergeCell ref="F31:G31"/>
    <mergeCell ref="H31:I31"/>
    <mergeCell ref="J31:K31"/>
    <mergeCell ref="L31:M31"/>
    <mergeCell ref="N31:O31"/>
    <mergeCell ref="P35:Q35"/>
    <mergeCell ref="R35:S35"/>
    <mergeCell ref="T35:U35"/>
    <mergeCell ref="D35:E35"/>
    <mergeCell ref="F35:G35"/>
    <mergeCell ref="H35:I35"/>
    <mergeCell ref="J35:K35"/>
    <mergeCell ref="L35:M35"/>
    <mergeCell ref="N35:O35"/>
  </mergeCells>
  <phoneticPr fontId="2"/>
  <pageMargins left="0.78740157480314965" right="0.74803149606299213" top="0.98425196850393704" bottom="0.98425196850393704" header="0.47244094488188981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showGridLines="0" zoomScaleNormal="100" workbookViewId="0"/>
  </sheetViews>
  <sheetFormatPr defaultRowHeight="13.5"/>
  <cols>
    <col min="1" max="1" width="3.25" style="49" customWidth="1"/>
    <col min="2" max="2" width="2.125" style="49" customWidth="1"/>
    <col min="3" max="3" width="6.125" style="49" customWidth="1"/>
    <col min="4" max="4" width="4.375" style="49" customWidth="1"/>
    <col min="5" max="6" width="3.875" style="49" customWidth="1"/>
    <col min="7" max="7" width="4.375" style="49" customWidth="1"/>
    <col min="8" max="9" width="3.875" style="49" customWidth="1"/>
    <col min="10" max="15" width="3.25" style="49" customWidth="1"/>
    <col min="16" max="21" width="3.75" style="49" customWidth="1"/>
    <col min="22" max="23" width="4.375" style="49" customWidth="1"/>
    <col min="24" max="16384" width="9" style="49"/>
  </cols>
  <sheetData>
    <row r="1" spans="1:23" s="5" customFormat="1" ht="13.5" customHeight="1">
      <c r="A1" s="5" t="s">
        <v>121</v>
      </c>
      <c r="T1" s="6"/>
      <c r="W1" s="7" t="s">
        <v>91</v>
      </c>
    </row>
    <row r="2" spans="1:23" s="5" customFormat="1" ht="11.25" customHeight="1">
      <c r="A2" s="8"/>
      <c r="B2" s="8"/>
      <c r="C2" s="35"/>
      <c r="D2" s="141" t="s">
        <v>34</v>
      </c>
      <c r="E2" s="142"/>
      <c r="F2" s="143"/>
      <c r="G2" s="141" t="s">
        <v>35</v>
      </c>
      <c r="H2" s="142"/>
      <c r="I2" s="143"/>
      <c r="J2" s="141" t="s">
        <v>36</v>
      </c>
      <c r="K2" s="142"/>
      <c r="L2" s="143"/>
      <c r="M2" s="141" t="s">
        <v>37</v>
      </c>
      <c r="N2" s="142"/>
      <c r="O2" s="143"/>
      <c r="P2" s="141" t="s">
        <v>38</v>
      </c>
      <c r="Q2" s="142"/>
      <c r="R2" s="143"/>
      <c r="S2" s="141" t="s">
        <v>39</v>
      </c>
      <c r="T2" s="142"/>
      <c r="U2" s="143"/>
      <c r="V2" s="181" t="s">
        <v>40</v>
      </c>
      <c r="W2" s="130" t="s">
        <v>41</v>
      </c>
    </row>
    <row r="3" spans="1:23" s="5" customFormat="1" ht="11.25" customHeight="1">
      <c r="A3" s="13"/>
      <c r="B3" s="13"/>
      <c r="C3" s="96" t="s">
        <v>64</v>
      </c>
      <c r="D3" s="147"/>
      <c r="E3" s="148"/>
      <c r="F3" s="149"/>
      <c r="G3" s="147"/>
      <c r="H3" s="148"/>
      <c r="I3" s="149"/>
      <c r="J3" s="147"/>
      <c r="K3" s="148"/>
      <c r="L3" s="149"/>
      <c r="M3" s="147"/>
      <c r="N3" s="148"/>
      <c r="O3" s="149"/>
      <c r="P3" s="147"/>
      <c r="Q3" s="148"/>
      <c r="R3" s="149"/>
      <c r="S3" s="147"/>
      <c r="T3" s="148"/>
      <c r="U3" s="149"/>
      <c r="V3" s="182"/>
      <c r="W3" s="183"/>
    </row>
    <row r="4" spans="1:23" s="5" customFormat="1" ht="51.75" customHeight="1">
      <c r="B4" s="13"/>
      <c r="C4" s="37" t="s">
        <v>60</v>
      </c>
      <c r="D4" s="24" t="s">
        <v>7</v>
      </c>
      <c r="E4" s="24" t="s">
        <v>1</v>
      </c>
      <c r="F4" s="24" t="s">
        <v>2</v>
      </c>
      <c r="G4" s="24" t="s">
        <v>7</v>
      </c>
      <c r="H4" s="24" t="s">
        <v>1</v>
      </c>
      <c r="I4" s="24" t="s">
        <v>2</v>
      </c>
      <c r="J4" s="24" t="s">
        <v>7</v>
      </c>
      <c r="K4" s="24" t="s">
        <v>1</v>
      </c>
      <c r="L4" s="24" t="s">
        <v>2</v>
      </c>
      <c r="M4" s="24" t="s">
        <v>7</v>
      </c>
      <c r="N4" s="24" t="s">
        <v>1</v>
      </c>
      <c r="O4" s="24" t="s">
        <v>2</v>
      </c>
      <c r="P4" s="24" t="s">
        <v>7</v>
      </c>
      <c r="Q4" s="24" t="s">
        <v>42</v>
      </c>
      <c r="R4" s="24" t="s">
        <v>43</v>
      </c>
      <c r="S4" s="24" t="s">
        <v>7</v>
      </c>
      <c r="T4" s="25" t="s">
        <v>90</v>
      </c>
      <c r="U4" s="25" t="s">
        <v>63</v>
      </c>
      <c r="V4" s="182"/>
      <c r="W4" s="183"/>
    </row>
    <row r="5" spans="1:23" s="5" customFormat="1" ht="11.25" customHeight="1">
      <c r="A5" s="13"/>
      <c r="B5" s="13"/>
      <c r="C5" s="3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7"/>
      <c r="V5" s="194"/>
      <c r="W5" s="196"/>
    </row>
    <row r="6" spans="1:23" s="5" customFormat="1" ht="7.5" customHeight="1">
      <c r="A6" s="9"/>
      <c r="B6" s="9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5" customFormat="1" ht="16.5" customHeight="1">
      <c r="A7" s="14" t="s">
        <v>61</v>
      </c>
      <c r="B7" s="14">
        <v>19</v>
      </c>
      <c r="C7" s="31">
        <v>147931</v>
      </c>
      <c r="D7" s="32">
        <v>1397</v>
      </c>
      <c r="E7" s="32">
        <v>706</v>
      </c>
      <c r="F7" s="32">
        <v>691</v>
      </c>
      <c r="G7" s="32">
        <v>630</v>
      </c>
      <c r="H7" s="32">
        <v>382</v>
      </c>
      <c r="I7" s="32">
        <v>248</v>
      </c>
      <c r="J7" s="32">
        <f t="shared" ref="J7:J15" si="0">SUM(K7:L7)</f>
        <v>1</v>
      </c>
      <c r="K7" s="95">
        <v>0</v>
      </c>
      <c r="L7" s="32">
        <v>1</v>
      </c>
      <c r="M7" s="32">
        <v>1</v>
      </c>
      <c r="N7" s="95">
        <v>0</v>
      </c>
      <c r="O7" s="32">
        <v>1</v>
      </c>
      <c r="P7" s="32">
        <f t="shared" ref="P7:P15" si="1">SUM(Q7:R7)</f>
        <v>29</v>
      </c>
      <c r="Q7" s="32">
        <v>16</v>
      </c>
      <c r="R7" s="32">
        <v>13</v>
      </c>
      <c r="S7" s="32">
        <f t="shared" ref="S7:S13" si="2">SUM(T7:U7)</f>
        <v>5</v>
      </c>
      <c r="T7" s="32">
        <v>4</v>
      </c>
      <c r="U7" s="32">
        <v>1</v>
      </c>
      <c r="V7" s="32">
        <v>754</v>
      </c>
      <c r="W7" s="32">
        <v>277</v>
      </c>
    </row>
    <row r="8" spans="1:23" s="5" customFormat="1" ht="16.5" customHeight="1">
      <c r="A8" s="14"/>
      <c r="B8" s="14">
        <v>20</v>
      </c>
      <c r="C8" s="31">
        <v>149940</v>
      </c>
      <c r="D8" s="32">
        <f t="shared" ref="D8:D13" si="3">SUM(E8:F8)</f>
        <v>1333</v>
      </c>
      <c r="E8" s="32">
        <v>710</v>
      </c>
      <c r="F8" s="32">
        <v>623</v>
      </c>
      <c r="G8" s="32">
        <f t="shared" ref="G8:G13" si="4">SUM(H8:I8)</f>
        <v>664</v>
      </c>
      <c r="H8" s="32">
        <v>368</v>
      </c>
      <c r="I8" s="32">
        <v>296</v>
      </c>
      <c r="J8" s="32">
        <f t="shared" si="0"/>
        <v>3</v>
      </c>
      <c r="K8" s="32">
        <v>1</v>
      </c>
      <c r="L8" s="32">
        <v>2</v>
      </c>
      <c r="M8" s="32">
        <v>2</v>
      </c>
      <c r="N8" s="32">
        <v>1</v>
      </c>
      <c r="O8" s="32">
        <v>1</v>
      </c>
      <c r="P8" s="32">
        <f t="shared" si="1"/>
        <v>17</v>
      </c>
      <c r="Q8" s="32">
        <v>5</v>
      </c>
      <c r="R8" s="32">
        <v>12</v>
      </c>
      <c r="S8" s="32">
        <f t="shared" si="2"/>
        <v>2</v>
      </c>
      <c r="T8" s="95">
        <v>0</v>
      </c>
      <c r="U8" s="32">
        <v>2</v>
      </c>
      <c r="V8" s="32">
        <v>718</v>
      </c>
      <c r="W8" s="32">
        <v>266</v>
      </c>
    </row>
    <row r="9" spans="1:23" s="5" customFormat="1" ht="16.5" customHeight="1">
      <c r="A9" s="14"/>
      <c r="B9" s="14">
        <v>21</v>
      </c>
      <c r="C9" s="31">
        <v>149745</v>
      </c>
      <c r="D9" s="32">
        <f t="shared" si="3"/>
        <v>1198</v>
      </c>
      <c r="E9" s="32">
        <v>601</v>
      </c>
      <c r="F9" s="32">
        <v>597</v>
      </c>
      <c r="G9" s="32">
        <f t="shared" si="4"/>
        <v>712</v>
      </c>
      <c r="H9" s="32">
        <v>396</v>
      </c>
      <c r="I9" s="32">
        <v>316</v>
      </c>
      <c r="J9" s="32">
        <f t="shared" si="0"/>
        <v>1</v>
      </c>
      <c r="K9" s="32">
        <v>1</v>
      </c>
      <c r="L9" s="95">
        <v>0</v>
      </c>
      <c r="M9" s="95">
        <f t="shared" ref="M9:M15" si="5">SUM(N9:O9)</f>
        <v>0</v>
      </c>
      <c r="N9" s="95">
        <v>0</v>
      </c>
      <c r="O9" s="95">
        <v>0</v>
      </c>
      <c r="P9" s="32">
        <f t="shared" si="1"/>
        <v>24</v>
      </c>
      <c r="Q9" s="32">
        <v>14</v>
      </c>
      <c r="R9" s="32">
        <v>10</v>
      </c>
      <c r="S9" s="32">
        <f t="shared" si="2"/>
        <v>4</v>
      </c>
      <c r="T9" s="32">
        <v>4</v>
      </c>
      <c r="U9" s="95">
        <v>0</v>
      </c>
      <c r="V9" s="32">
        <v>666</v>
      </c>
      <c r="W9" s="32">
        <v>275</v>
      </c>
    </row>
    <row r="10" spans="1:23" s="5" customFormat="1" ht="16.5" customHeight="1">
      <c r="A10" s="14"/>
      <c r="B10" s="14">
        <v>22</v>
      </c>
      <c r="C10" s="31">
        <v>138503</v>
      </c>
      <c r="D10" s="32">
        <f t="shared" si="3"/>
        <v>1232</v>
      </c>
      <c r="E10" s="32">
        <v>613</v>
      </c>
      <c r="F10" s="32">
        <v>619</v>
      </c>
      <c r="G10" s="32">
        <f t="shared" si="4"/>
        <v>775</v>
      </c>
      <c r="H10" s="32">
        <v>444</v>
      </c>
      <c r="I10" s="32">
        <v>331</v>
      </c>
      <c r="J10" s="32">
        <f t="shared" si="0"/>
        <v>5</v>
      </c>
      <c r="K10" s="32">
        <v>5</v>
      </c>
      <c r="L10" s="95">
        <v>0</v>
      </c>
      <c r="M10" s="32">
        <f t="shared" si="5"/>
        <v>4</v>
      </c>
      <c r="N10" s="32">
        <v>4</v>
      </c>
      <c r="O10" s="95">
        <v>0</v>
      </c>
      <c r="P10" s="32">
        <f t="shared" si="1"/>
        <v>23</v>
      </c>
      <c r="Q10" s="32">
        <v>14</v>
      </c>
      <c r="R10" s="32">
        <v>9</v>
      </c>
      <c r="S10" s="32">
        <f t="shared" si="2"/>
        <v>7</v>
      </c>
      <c r="T10" s="32">
        <v>3</v>
      </c>
      <c r="U10" s="32">
        <v>4</v>
      </c>
      <c r="V10" s="32">
        <v>624</v>
      </c>
      <c r="W10" s="32">
        <v>272</v>
      </c>
    </row>
    <row r="11" spans="1:23" s="5" customFormat="1" ht="16.5" customHeight="1">
      <c r="A11" s="14"/>
      <c r="B11" s="14">
        <v>23</v>
      </c>
      <c r="C11" s="31">
        <v>149752</v>
      </c>
      <c r="D11" s="32">
        <f t="shared" si="3"/>
        <v>1094</v>
      </c>
      <c r="E11" s="32">
        <v>580</v>
      </c>
      <c r="F11" s="32">
        <v>514</v>
      </c>
      <c r="G11" s="32">
        <f t="shared" si="4"/>
        <v>808</v>
      </c>
      <c r="H11" s="32">
        <v>461</v>
      </c>
      <c r="I11" s="32">
        <v>347</v>
      </c>
      <c r="J11" s="32">
        <f t="shared" si="0"/>
        <v>3</v>
      </c>
      <c r="K11" s="32">
        <v>2</v>
      </c>
      <c r="L11" s="32">
        <v>1</v>
      </c>
      <c r="M11" s="32">
        <f t="shared" si="5"/>
        <v>3</v>
      </c>
      <c r="N11" s="32">
        <v>2</v>
      </c>
      <c r="O11" s="32">
        <v>1</v>
      </c>
      <c r="P11" s="32">
        <f t="shared" si="1"/>
        <v>20</v>
      </c>
      <c r="Q11" s="32">
        <v>14</v>
      </c>
      <c r="R11" s="32">
        <v>6</v>
      </c>
      <c r="S11" s="32">
        <f t="shared" si="2"/>
        <v>7</v>
      </c>
      <c r="T11" s="32">
        <v>5</v>
      </c>
      <c r="U11" s="32">
        <v>2</v>
      </c>
      <c r="V11" s="32">
        <v>567</v>
      </c>
      <c r="W11" s="32">
        <v>229</v>
      </c>
    </row>
    <row r="12" spans="1:23" s="5" customFormat="1" ht="16.5" customHeight="1">
      <c r="A12" s="14"/>
      <c r="B12" s="14">
        <v>24</v>
      </c>
      <c r="C12" s="31">
        <v>149599</v>
      </c>
      <c r="D12" s="32">
        <f t="shared" si="3"/>
        <v>1080</v>
      </c>
      <c r="E12" s="32">
        <v>522</v>
      </c>
      <c r="F12" s="32">
        <v>558</v>
      </c>
      <c r="G12" s="32">
        <f t="shared" si="4"/>
        <v>843</v>
      </c>
      <c r="H12" s="32">
        <v>510</v>
      </c>
      <c r="I12" s="32">
        <v>333</v>
      </c>
      <c r="J12" s="32">
        <f t="shared" si="0"/>
        <v>4</v>
      </c>
      <c r="K12" s="32">
        <v>2</v>
      </c>
      <c r="L12" s="32">
        <v>2</v>
      </c>
      <c r="M12" s="32">
        <f t="shared" si="5"/>
        <v>1</v>
      </c>
      <c r="N12" s="95">
        <v>0</v>
      </c>
      <c r="O12" s="32">
        <v>1</v>
      </c>
      <c r="P12" s="32">
        <f t="shared" si="1"/>
        <v>21</v>
      </c>
      <c r="Q12" s="32">
        <v>14</v>
      </c>
      <c r="R12" s="32">
        <v>7</v>
      </c>
      <c r="S12" s="32">
        <f t="shared" si="2"/>
        <v>4</v>
      </c>
      <c r="T12" s="32">
        <v>3</v>
      </c>
      <c r="U12" s="32">
        <v>1</v>
      </c>
      <c r="V12" s="32">
        <v>595</v>
      </c>
      <c r="W12" s="32">
        <v>231</v>
      </c>
    </row>
    <row r="13" spans="1:23" s="5" customFormat="1" ht="16.5" customHeight="1">
      <c r="A13" s="14"/>
      <c r="B13" s="14">
        <v>25</v>
      </c>
      <c r="C13" s="31">
        <v>148888</v>
      </c>
      <c r="D13" s="32">
        <f t="shared" si="3"/>
        <v>1035</v>
      </c>
      <c r="E13" s="32">
        <v>542</v>
      </c>
      <c r="F13" s="32">
        <v>493</v>
      </c>
      <c r="G13" s="32">
        <f t="shared" si="4"/>
        <v>846</v>
      </c>
      <c r="H13" s="32">
        <v>501</v>
      </c>
      <c r="I13" s="32">
        <v>345</v>
      </c>
      <c r="J13" s="32">
        <f t="shared" si="0"/>
        <v>2</v>
      </c>
      <c r="K13" s="32">
        <v>2</v>
      </c>
      <c r="L13" s="95">
        <v>0</v>
      </c>
      <c r="M13" s="95">
        <f t="shared" si="5"/>
        <v>0</v>
      </c>
      <c r="N13" s="95">
        <v>0</v>
      </c>
      <c r="O13" s="95">
        <v>0</v>
      </c>
      <c r="P13" s="32">
        <f t="shared" si="1"/>
        <v>18</v>
      </c>
      <c r="Q13" s="32">
        <v>15</v>
      </c>
      <c r="R13" s="32">
        <v>3</v>
      </c>
      <c r="S13" s="32">
        <f t="shared" si="2"/>
        <v>4</v>
      </c>
      <c r="T13" s="32">
        <v>4</v>
      </c>
      <c r="U13" s="95">
        <v>0</v>
      </c>
      <c r="V13" s="32">
        <v>514</v>
      </c>
      <c r="W13" s="32">
        <v>238</v>
      </c>
    </row>
    <row r="14" spans="1:23" s="5" customFormat="1" ht="16.5" customHeight="1">
      <c r="A14" s="14"/>
      <c r="B14" s="14">
        <v>26</v>
      </c>
      <c r="C14" s="31">
        <v>149027</v>
      </c>
      <c r="D14" s="32">
        <f>SUM(E14:F14)</f>
        <v>955</v>
      </c>
      <c r="E14" s="32">
        <v>474</v>
      </c>
      <c r="F14" s="32">
        <v>481</v>
      </c>
      <c r="G14" s="32">
        <f>SUM(H14:I14)</f>
        <v>905</v>
      </c>
      <c r="H14" s="32">
        <v>492</v>
      </c>
      <c r="I14" s="32">
        <v>413</v>
      </c>
      <c r="J14" s="32">
        <f t="shared" si="0"/>
        <v>3</v>
      </c>
      <c r="K14" s="121">
        <v>0</v>
      </c>
      <c r="L14" s="32">
        <v>3</v>
      </c>
      <c r="M14" s="32">
        <f t="shared" si="5"/>
        <v>2</v>
      </c>
      <c r="N14" s="32">
        <v>2</v>
      </c>
      <c r="O14" s="95">
        <v>0</v>
      </c>
      <c r="P14" s="32">
        <f t="shared" si="1"/>
        <v>15</v>
      </c>
      <c r="Q14" s="32">
        <v>8</v>
      </c>
      <c r="R14" s="32">
        <v>7</v>
      </c>
      <c r="S14" s="32">
        <v>3</v>
      </c>
      <c r="T14" s="32">
        <v>2</v>
      </c>
      <c r="U14" s="32">
        <v>1</v>
      </c>
      <c r="V14" s="32">
        <v>465</v>
      </c>
      <c r="W14" s="32">
        <v>253</v>
      </c>
    </row>
    <row r="15" spans="1:23" s="5" customFormat="1" ht="16.5" customHeight="1">
      <c r="A15" s="14"/>
      <c r="B15" s="14">
        <v>27</v>
      </c>
      <c r="C15" s="31">
        <v>148718</v>
      </c>
      <c r="D15" s="32">
        <f>SUM(E15:F15)</f>
        <v>966</v>
      </c>
      <c r="E15" s="32">
        <v>470</v>
      </c>
      <c r="F15" s="32">
        <v>496</v>
      </c>
      <c r="G15" s="32">
        <f>SUM(H15:I15)</f>
        <v>911</v>
      </c>
      <c r="H15" s="32">
        <v>519</v>
      </c>
      <c r="I15" s="32">
        <v>392</v>
      </c>
      <c r="J15" s="32">
        <f t="shared" si="0"/>
        <v>1</v>
      </c>
      <c r="K15" s="121">
        <v>0</v>
      </c>
      <c r="L15" s="32">
        <v>1</v>
      </c>
      <c r="M15" s="95">
        <f t="shared" si="5"/>
        <v>0</v>
      </c>
      <c r="N15" s="95">
        <v>0</v>
      </c>
      <c r="O15" s="95">
        <v>0</v>
      </c>
      <c r="P15" s="32">
        <f t="shared" si="1"/>
        <v>20</v>
      </c>
      <c r="Q15" s="32">
        <v>12</v>
      </c>
      <c r="R15" s="32">
        <v>8</v>
      </c>
      <c r="S15" s="32">
        <f>SUM(T15:U15)</f>
        <v>2</v>
      </c>
      <c r="T15" s="32">
        <v>2</v>
      </c>
      <c r="U15" s="95">
        <v>0</v>
      </c>
      <c r="V15" s="32">
        <v>455</v>
      </c>
      <c r="W15" s="32">
        <v>207</v>
      </c>
    </row>
    <row r="16" spans="1:23" s="5" customFormat="1" ht="16.5" customHeight="1">
      <c r="A16" s="14"/>
      <c r="B16" s="14">
        <v>28</v>
      </c>
      <c r="C16" s="31">
        <v>148342</v>
      </c>
      <c r="D16" s="32">
        <v>833</v>
      </c>
      <c r="E16" s="32">
        <v>439</v>
      </c>
      <c r="F16" s="32">
        <v>394</v>
      </c>
      <c r="G16" s="32">
        <v>927</v>
      </c>
      <c r="H16" s="32">
        <v>534</v>
      </c>
      <c r="I16" s="32">
        <v>393</v>
      </c>
      <c r="J16" s="32">
        <v>1</v>
      </c>
      <c r="K16" s="121">
        <v>0</v>
      </c>
      <c r="L16" s="32">
        <v>1</v>
      </c>
      <c r="M16" s="95">
        <v>0</v>
      </c>
      <c r="N16" s="95">
        <v>0</v>
      </c>
      <c r="O16" s="95">
        <v>0</v>
      </c>
      <c r="P16" s="32">
        <v>12</v>
      </c>
      <c r="Q16" s="32">
        <v>8</v>
      </c>
      <c r="R16" s="32">
        <v>4</v>
      </c>
      <c r="S16" s="32">
        <v>2</v>
      </c>
      <c r="T16" s="32">
        <v>2</v>
      </c>
      <c r="U16" s="95">
        <v>0</v>
      </c>
      <c r="V16" s="32">
        <v>471</v>
      </c>
      <c r="W16" s="32">
        <v>199</v>
      </c>
    </row>
    <row r="17" spans="1:23" s="5" customFormat="1" ht="16.5" customHeight="1">
      <c r="A17" s="14"/>
      <c r="B17" s="14">
        <v>29</v>
      </c>
      <c r="C17" s="31">
        <v>148366</v>
      </c>
      <c r="D17" s="32">
        <v>760</v>
      </c>
      <c r="E17" s="32">
        <v>373</v>
      </c>
      <c r="F17" s="32">
        <v>387</v>
      </c>
      <c r="G17" s="32">
        <v>982</v>
      </c>
      <c r="H17" s="32">
        <v>552</v>
      </c>
      <c r="I17" s="32">
        <v>430</v>
      </c>
      <c r="J17" s="32">
        <v>3</v>
      </c>
      <c r="K17" s="121">
        <v>1</v>
      </c>
      <c r="L17" s="32">
        <v>2</v>
      </c>
      <c r="M17" s="95">
        <v>3</v>
      </c>
      <c r="N17" s="95">
        <v>1</v>
      </c>
      <c r="O17" s="95">
        <v>2</v>
      </c>
      <c r="P17" s="32">
        <v>18</v>
      </c>
      <c r="Q17" s="32">
        <v>9</v>
      </c>
      <c r="R17" s="32">
        <v>9</v>
      </c>
      <c r="S17" s="32">
        <v>6</v>
      </c>
      <c r="T17" s="32">
        <v>4</v>
      </c>
      <c r="U17" s="95">
        <v>2</v>
      </c>
      <c r="V17" s="32">
        <v>417</v>
      </c>
      <c r="W17" s="32">
        <v>203</v>
      </c>
    </row>
    <row r="18" spans="1:23" ht="7.5" customHeight="1">
      <c r="A18" s="104"/>
      <c r="B18" s="10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>
      <c r="A19" s="105"/>
      <c r="B19" s="105"/>
      <c r="C19" s="3"/>
    </row>
    <row r="20" spans="1:23">
      <c r="A20" s="105"/>
      <c r="B20" s="105"/>
    </row>
    <row r="21" spans="1:23">
      <c r="A21" s="5" t="s">
        <v>81</v>
      </c>
    </row>
    <row r="22" spans="1:23" s="106" customFormat="1" ht="28.5" customHeight="1">
      <c r="A22" s="8"/>
      <c r="B22" s="8"/>
      <c r="C22" s="44" t="s">
        <v>44</v>
      </c>
      <c r="D22" s="193" t="s">
        <v>45</v>
      </c>
      <c r="E22" s="193"/>
      <c r="F22" s="181" t="s">
        <v>65</v>
      </c>
      <c r="G22" s="181"/>
      <c r="H22" s="181" t="s">
        <v>66</v>
      </c>
      <c r="I22" s="181"/>
      <c r="J22" s="192" t="s">
        <v>88</v>
      </c>
      <c r="K22" s="192"/>
      <c r="L22" s="192"/>
      <c r="M22" s="192"/>
      <c r="N22" s="192"/>
      <c r="O22" s="192"/>
      <c r="P22" s="181" t="s">
        <v>104</v>
      </c>
      <c r="Q22" s="181"/>
      <c r="R22" s="193" t="s">
        <v>46</v>
      </c>
      <c r="S22" s="193"/>
      <c r="T22" s="193" t="s">
        <v>47</v>
      </c>
      <c r="U22" s="193"/>
      <c r="V22" s="184" t="s">
        <v>87</v>
      </c>
      <c r="W22" s="195"/>
    </row>
    <row r="23" spans="1:23" s="48" customFormat="1" ht="14.25" customHeight="1">
      <c r="A23" s="13"/>
      <c r="B23" s="13"/>
      <c r="C23" s="45" t="s">
        <v>48</v>
      </c>
      <c r="D23" s="177" t="s">
        <v>48</v>
      </c>
      <c r="E23" s="177"/>
      <c r="F23" s="177" t="s">
        <v>49</v>
      </c>
      <c r="G23" s="177"/>
      <c r="H23" s="177" t="s">
        <v>49</v>
      </c>
      <c r="I23" s="177"/>
      <c r="J23" s="191" t="s">
        <v>50</v>
      </c>
      <c r="K23" s="191"/>
      <c r="L23" s="191" t="s">
        <v>51</v>
      </c>
      <c r="M23" s="191"/>
      <c r="N23" s="191" t="s">
        <v>52</v>
      </c>
      <c r="O23" s="191"/>
      <c r="P23" s="177" t="s">
        <v>89</v>
      </c>
      <c r="Q23" s="177"/>
      <c r="R23" s="177" t="s">
        <v>48</v>
      </c>
      <c r="S23" s="177"/>
      <c r="T23" s="177" t="s">
        <v>48</v>
      </c>
      <c r="U23" s="177"/>
      <c r="V23" s="47" t="s">
        <v>69</v>
      </c>
      <c r="W23" s="47" t="s">
        <v>70</v>
      </c>
    </row>
    <row r="24" spans="1:23" ht="7.5" customHeight="1">
      <c r="A24" s="9"/>
      <c r="B24" s="9"/>
      <c r="C24" s="20"/>
      <c r="D24" s="4"/>
      <c r="G24" s="4"/>
      <c r="H24" s="4"/>
      <c r="P24" s="4"/>
      <c r="R24" s="4"/>
    </row>
    <row r="25" spans="1:23" ht="16.5" customHeight="1">
      <c r="A25" s="14" t="s">
        <v>61</v>
      </c>
      <c r="B25" s="14">
        <v>19</v>
      </c>
      <c r="C25" s="42">
        <f t="shared" ref="C25:C35" si="6">D7/C7*1000</f>
        <v>9.4435919448932282</v>
      </c>
      <c r="D25" s="188">
        <f t="shared" ref="D25:D34" si="7">G7/C7*1000</f>
        <v>4.2587422514550708</v>
      </c>
      <c r="E25" s="188"/>
      <c r="F25" s="188">
        <f t="shared" ref="F25:F34" si="8">J7/D7*1000</f>
        <v>0.71581961345740874</v>
      </c>
      <c r="G25" s="188"/>
      <c r="H25" s="188">
        <f t="shared" ref="H25:H34" si="9">M7/D7*1000</f>
        <v>0.71581961345740874</v>
      </c>
      <c r="I25" s="188"/>
      <c r="J25" s="188">
        <f>SUM(L25:O25)</f>
        <v>20.336605890603085</v>
      </c>
      <c r="K25" s="188"/>
      <c r="L25" s="188">
        <f t="shared" ref="L25:L34" si="10">Q7/(D7+P7)*1000</f>
        <v>11.220196353436185</v>
      </c>
      <c r="M25" s="188"/>
      <c r="N25" s="188">
        <f t="shared" ref="N25:N34" si="11">R7/(D7+P7)*1000</f>
        <v>9.1164095371669003</v>
      </c>
      <c r="O25" s="188"/>
      <c r="P25" s="188">
        <f t="shared" ref="P25:P34" si="12">S7/(D7+T7)*1000</f>
        <v>3.5688793718772303</v>
      </c>
      <c r="Q25" s="188"/>
      <c r="R25" s="188">
        <f t="shared" ref="R25:R34" si="13">V7/C7*1000</f>
        <v>5.0969708850747981</v>
      </c>
      <c r="S25" s="188"/>
      <c r="T25" s="189">
        <f t="shared" ref="T25:T34" si="14">W7/C7*1000</f>
        <v>1.8724946089731023</v>
      </c>
      <c r="U25" s="189"/>
      <c r="V25" s="50">
        <v>31.4</v>
      </c>
      <c r="W25" s="50">
        <v>29.5</v>
      </c>
    </row>
    <row r="26" spans="1:23" ht="16.5" customHeight="1">
      <c r="A26" s="14"/>
      <c r="B26" s="14">
        <v>20</v>
      </c>
      <c r="C26" s="42">
        <f t="shared" si="6"/>
        <v>8.8902227557689741</v>
      </c>
      <c r="D26" s="188">
        <f t="shared" si="7"/>
        <v>4.4284380418834202</v>
      </c>
      <c r="E26" s="188"/>
      <c r="F26" s="188">
        <f t="shared" si="8"/>
        <v>2.2505626406601649</v>
      </c>
      <c r="G26" s="188"/>
      <c r="H26" s="188">
        <f t="shared" si="9"/>
        <v>1.5003750937734435</v>
      </c>
      <c r="I26" s="188"/>
      <c r="J26" s="188">
        <f t="shared" ref="J26:J31" si="15">SUM(L26:O26)</f>
        <v>12.592592592592593</v>
      </c>
      <c r="K26" s="188"/>
      <c r="L26" s="188">
        <f t="shared" si="10"/>
        <v>3.7037037037037037</v>
      </c>
      <c r="M26" s="188"/>
      <c r="N26" s="188">
        <f t="shared" si="11"/>
        <v>8.8888888888888893</v>
      </c>
      <c r="O26" s="188"/>
      <c r="P26" s="188">
        <f t="shared" si="12"/>
        <v>1.5003750937734435</v>
      </c>
      <c r="Q26" s="188"/>
      <c r="R26" s="188">
        <f t="shared" si="13"/>
        <v>4.7885820995064696</v>
      </c>
      <c r="S26" s="188"/>
      <c r="T26" s="189">
        <f t="shared" si="14"/>
        <v>1.7740429505135387</v>
      </c>
      <c r="U26" s="189"/>
      <c r="V26" s="50">
        <v>31.5</v>
      </c>
      <c r="W26" s="50">
        <v>29.7</v>
      </c>
    </row>
    <row r="27" spans="1:23" ht="16.5" customHeight="1">
      <c r="A27" s="14"/>
      <c r="B27" s="14">
        <v>21</v>
      </c>
      <c r="C27" s="42">
        <f t="shared" si="6"/>
        <v>8.00026712077198</v>
      </c>
      <c r="D27" s="188">
        <f t="shared" si="7"/>
        <v>4.7547497412267514</v>
      </c>
      <c r="E27" s="188"/>
      <c r="F27" s="188">
        <f t="shared" si="8"/>
        <v>0.8347245409015025</v>
      </c>
      <c r="G27" s="188"/>
      <c r="H27" s="95">
        <f t="shared" si="9"/>
        <v>0</v>
      </c>
      <c r="I27" s="95"/>
      <c r="J27" s="188">
        <f t="shared" si="15"/>
        <v>19.639934533551553</v>
      </c>
      <c r="K27" s="188"/>
      <c r="L27" s="188">
        <f t="shared" si="10"/>
        <v>11.456628477905074</v>
      </c>
      <c r="M27" s="188"/>
      <c r="N27" s="188">
        <f t="shared" si="11"/>
        <v>8.1833060556464812</v>
      </c>
      <c r="O27" s="188"/>
      <c r="P27" s="188">
        <f t="shared" si="12"/>
        <v>3.3277870216306158</v>
      </c>
      <c r="Q27" s="188"/>
      <c r="R27" s="188">
        <f t="shared" si="13"/>
        <v>4.4475608534508657</v>
      </c>
      <c r="S27" s="188"/>
      <c r="T27" s="189">
        <f t="shared" si="14"/>
        <v>1.8364553073558383</v>
      </c>
      <c r="U27" s="189"/>
      <c r="V27" s="50">
        <v>31.8</v>
      </c>
      <c r="W27" s="50">
        <v>29.8</v>
      </c>
    </row>
    <row r="28" spans="1:23" ht="16.5" customHeight="1">
      <c r="A28" s="14"/>
      <c r="B28" s="14">
        <v>22</v>
      </c>
      <c r="C28" s="42">
        <f t="shared" si="6"/>
        <v>8.8951141852523055</v>
      </c>
      <c r="D28" s="188">
        <f t="shared" si="7"/>
        <v>5.5955466668592013</v>
      </c>
      <c r="E28" s="188"/>
      <c r="F28" s="188">
        <f t="shared" si="8"/>
        <v>4.0584415584415581</v>
      </c>
      <c r="G28" s="188"/>
      <c r="H28" s="188">
        <f t="shared" si="9"/>
        <v>3.2467532467532472</v>
      </c>
      <c r="I28" s="188"/>
      <c r="J28" s="188">
        <f t="shared" si="15"/>
        <v>18.326693227091635</v>
      </c>
      <c r="K28" s="188"/>
      <c r="L28" s="188">
        <f t="shared" si="10"/>
        <v>11.155378486055778</v>
      </c>
      <c r="M28" s="188"/>
      <c r="N28" s="188">
        <f t="shared" si="11"/>
        <v>7.1713147410358564</v>
      </c>
      <c r="O28" s="188"/>
      <c r="P28" s="188">
        <f t="shared" si="12"/>
        <v>5.668016194331984</v>
      </c>
      <c r="Q28" s="188"/>
      <c r="R28" s="188">
        <f t="shared" si="13"/>
        <v>4.5053175743485703</v>
      </c>
      <c r="S28" s="188"/>
      <c r="T28" s="189">
        <f t="shared" si="14"/>
        <v>1.9638563785621972</v>
      </c>
      <c r="U28" s="189"/>
      <c r="V28" s="50">
        <v>31.3</v>
      </c>
      <c r="W28" s="50">
        <v>30</v>
      </c>
    </row>
    <row r="29" spans="1:23" ht="16.5" customHeight="1">
      <c r="A29" s="14"/>
      <c r="B29" s="14">
        <v>23</v>
      </c>
      <c r="C29" s="42">
        <f t="shared" si="6"/>
        <v>7.3054116138682623</v>
      </c>
      <c r="D29" s="188">
        <f t="shared" si="7"/>
        <v>5.3955873711202518</v>
      </c>
      <c r="E29" s="188"/>
      <c r="F29" s="188">
        <f t="shared" si="8"/>
        <v>2.7422303473491771</v>
      </c>
      <c r="G29" s="188"/>
      <c r="H29" s="188">
        <f t="shared" si="9"/>
        <v>2.7422303473491771</v>
      </c>
      <c r="I29" s="188"/>
      <c r="J29" s="188">
        <f t="shared" si="15"/>
        <v>17.953321364452425</v>
      </c>
      <c r="K29" s="188"/>
      <c r="L29" s="188">
        <f t="shared" si="10"/>
        <v>12.567324955116698</v>
      </c>
      <c r="M29" s="188"/>
      <c r="N29" s="188">
        <f t="shared" si="11"/>
        <v>5.3859964093357275</v>
      </c>
      <c r="O29" s="188"/>
      <c r="P29" s="188">
        <f t="shared" si="12"/>
        <v>6.369426751592357</v>
      </c>
      <c r="Q29" s="188"/>
      <c r="R29" s="188">
        <f t="shared" si="13"/>
        <v>3.7862599497836422</v>
      </c>
      <c r="S29" s="188"/>
      <c r="T29" s="189">
        <f t="shared" si="14"/>
        <v>1.5291949356269032</v>
      </c>
      <c r="U29" s="189"/>
      <c r="V29" s="50">
        <v>32.5</v>
      </c>
      <c r="W29" s="50">
        <v>30.7</v>
      </c>
    </row>
    <row r="30" spans="1:23" ht="16.5" customHeight="1">
      <c r="A30" s="14"/>
      <c r="B30" s="14">
        <v>24</v>
      </c>
      <c r="C30" s="42">
        <f t="shared" si="6"/>
        <v>7.2192995942486249</v>
      </c>
      <c r="D30" s="188">
        <f t="shared" si="7"/>
        <v>5.6350644055107324</v>
      </c>
      <c r="E30" s="188"/>
      <c r="F30" s="188">
        <f t="shared" si="8"/>
        <v>3.7037037037037037</v>
      </c>
      <c r="G30" s="188"/>
      <c r="H30" s="188">
        <f t="shared" si="9"/>
        <v>0.92592592592592593</v>
      </c>
      <c r="I30" s="188"/>
      <c r="J30" s="188">
        <f t="shared" si="15"/>
        <v>19.073569482288832</v>
      </c>
      <c r="K30" s="188"/>
      <c r="L30" s="188">
        <f t="shared" si="10"/>
        <v>12.715712988192553</v>
      </c>
      <c r="M30" s="188"/>
      <c r="N30" s="188">
        <f t="shared" si="11"/>
        <v>6.3578564940962767</v>
      </c>
      <c r="O30" s="188"/>
      <c r="P30" s="188">
        <f t="shared" si="12"/>
        <v>3.6934441366574329</v>
      </c>
      <c r="Q30" s="188"/>
      <c r="R30" s="188">
        <f t="shared" si="13"/>
        <v>3.9772993134980852</v>
      </c>
      <c r="S30" s="188"/>
      <c r="T30" s="189">
        <f t="shared" si="14"/>
        <v>1.5441279687698446</v>
      </c>
      <c r="U30" s="189"/>
      <c r="V30" s="50">
        <v>32.200000000000003</v>
      </c>
      <c r="W30" s="50">
        <v>30.3</v>
      </c>
    </row>
    <row r="31" spans="1:23" ht="16.5" customHeight="1">
      <c r="A31" s="14"/>
      <c r="B31" s="14">
        <v>25</v>
      </c>
      <c r="C31" s="42">
        <f t="shared" si="6"/>
        <v>6.9515340390091875</v>
      </c>
      <c r="D31" s="188">
        <f t="shared" si="7"/>
        <v>5.6821234753640315</v>
      </c>
      <c r="E31" s="188"/>
      <c r="F31" s="188">
        <f t="shared" si="8"/>
        <v>1.932367149758454</v>
      </c>
      <c r="G31" s="188"/>
      <c r="H31" s="95">
        <f t="shared" si="9"/>
        <v>0</v>
      </c>
      <c r="I31" s="95"/>
      <c r="J31" s="188">
        <f t="shared" si="15"/>
        <v>17.094017094017094</v>
      </c>
      <c r="K31" s="188"/>
      <c r="L31" s="188">
        <f t="shared" si="10"/>
        <v>14.245014245014245</v>
      </c>
      <c r="M31" s="188"/>
      <c r="N31" s="188">
        <f t="shared" si="11"/>
        <v>2.8490028490028489</v>
      </c>
      <c r="O31" s="188"/>
      <c r="P31" s="188">
        <f t="shared" si="12"/>
        <v>3.8498556304138596</v>
      </c>
      <c r="Q31" s="188"/>
      <c r="R31" s="188">
        <f t="shared" si="13"/>
        <v>3.4522594164741283</v>
      </c>
      <c r="S31" s="188"/>
      <c r="T31" s="189">
        <f t="shared" si="14"/>
        <v>1.5985170060716782</v>
      </c>
      <c r="U31" s="189"/>
      <c r="V31" s="50">
        <v>32.6</v>
      </c>
      <c r="W31" s="50">
        <v>30.6</v>
      </c>
    </row>
    <row r="32" spans="1:23" ht="16.5" customHeight="1">
      <c r="A32" s="14"/>
      <c r="B32" s="14">
        <v>26</v>
      </c>
      <c r="C32" s="42">
        <f t="shared" si="6"/>
        <v>6.4082347494078258</v>
      </c>
      <c r="D32" s="188">
        <f t="shared" si="7"/>
        <v>6.0727250766639598</v>
      </c>
      <c r="E32" s="188"/>
      <c r="F32" s="188">
        <f t="shared" si="8"/>
        <v>3.1413612565445028</v>
      </c>
      <c r="G32" s="188"/>
      <c r="H32" s="188">
        <f t="shared" si="9"/>
        <v>2.0942408376963355</v>
      </c>
      <c r="I32" s="188"/>
      <c r="J32" s="188">
        <f>SUM(L32:O32)</f>
        <v>15.463917525773198</v>
      </c>
      <c r="K32" s="188"/>
      <c r="L32" s="188">
        <f t="shared" si="10"/>
        <v>8.247422680412372</v>
      </c>
      <c r="M32" s="188"/>
      <c r="N32" s="188">
        <f t="shared" si="11"/>
        <v>7.2164948453608249</v>
      </c>
      <c r="O32" s="188"/>
      <c r="P32" s="188">
        <f t="shared" si="12"/>
        <v>3.134796238244514</v>
      </c>
      <c r="Q32" s="188"/>
      <c r="R32" s="188">
        <f t="shared" si="13"/>
        <v>3.1202399565179464</v>
      </c>
      <c r="S32" s="188"/>
      <c r="T32" s="189">
        <f t="shared" si="14"/>
        <v>1.6976789440839579</v>
      </c>
      <c r="U32" s="189"/>
      <c r="V32" s="50">
        <v>32.284104389086593</v>
      </c>
      <c r="W32" s="50">
        <v>30.444905869324472</v>
      </c>
    </row>
    <row r="33" spans="1:23" ht="16.5" customHeight="1">
      <c r="A33" s="14"/>
      <c r="B33" s="14">
        <v>27</v>
      </c>
      <c r="C33" s="42">
        <f t="shared" si="6"/>
        <v>6.4955150015465515</v>
      </c>
      <c r="D33" s="188">
        <f t="shared" si="7"/>
        <v>6.1256875428663644</v>
      </c>
      <c r="E33" s="188"/>
      <c r="F33" s="188">
        <f t="shared" si="8"/>
        <v>1.0351966873706004</v>
      </c>
      <c r="G33" s="188"/>
      <c r="H33" s="123">
        <f t="shared" si="9"/>
        <v>0</v>
      </c>
      <c r="I33" s="123"/>
      <c r="J33" s="188">
        <f>SUM(L33:O33)</f>
        <v>20.28397565922921</v>
      </c>
      <c r="K33" s="188"/>
      <c r="L33" s="188">
        <f t="shared" si="10"/>
        <v>12.170385395537526</v>
      </c>
      <c r="M33" s="188"/>
      <c r="N33" s="188">
        <f t="shared" si="11"/>
        <v>8.1135902636916839</v>
      </c>
      <c r="O33" s="188"/>
      <c r="P33" s="188">
        <f t="shared" si="12"/>
        <v>2.0661157024793391</v>
      </c>
      <c r="Q33" s="188"/>
      <c r="R33" s="188">
        <f t="shared" si="13"/>
        <v>3.0594817036269988</v>
      </c>
      <c r="S33" s="188"/>
      <c r="T33" s="189">
        <f t="shared" si="14"/>
        <v>1.3918960717599753</v>
      </c>
      <c r="U33" s="189"/>
      <c r="V33" s="50">
        <v>33.4</v>
      </c>
      <c r="W33" s="50">
        <v>31.7</v>
      </c>
    </row>
    <row r="34" spans="1:23" ht="16.5" customHeight="1">
      <c r="A34" s="14"/>
      <c r="B34" s="14">
        <v>28</v>
      </c>
      <c r="C34" s="42">
        <f t="shared" si="6"/>
        <v>5.6154022461608983</v>
      </c>
      <c r="D34" s="188">
        <f t="shared" si="7"/>
        <v>6.2490730878645291</v>
      </c>
      <c r="E34" s="188"/>
      <c r="F34" s="188">
        <f t="shared" si="8"/>
        <v>1.2004801920768307</v>
      </c>
      <c r="G34" s="188"/>
      <c r="H34" s="95">
        <f t="shared" si="9"/>
        <v>0</v>
      </c>
      <c r="I34" s="95"/>
      <c r="J34" s="188">
        <f>SUM(L34:O34)</f>
        <v>14.201183431952664</v>
      </c>
      <c r="K34" s="188"/>
      <c r="L34" s="188">
        <f t="shared" si="10"/>
        <v>9.4674556213017755</v>
      </c>
      <c r="M34" s="188"/>
      <c r="N34" s="188">
        <f t="shared" si="11"/>
        <v>4.7337278106508878</v>
      </c>
      <c r="O34" s="188"/>
      <c r="P34" s="188">
        <f t="shared" si="12"/>
        <v>2.3952095808383231</v>
      </c>
      <c r="Q34" s="188"/>
      <c r="R34" s="188">
        <f t="shared" si="13"/>
        <v>3.1750953876852139</v>
      </c>
      <c r="S34" s="188"/>
      <c r="T34" s="189">
        <f t="shared" si="14"/>
        <v>1.3414946542449206</v>
      </c>
      <c r="U34" s="189"/>
      <c r="V34" s="50">
        <v>33.1</v>
      </c>
      <c r="W34" s="50">
        <v>31.2</v>
      </c>
    </row>
    <row r="35" spans="1:23" s="124" customFormat="1" ht="16.5" customHeight="1">
      <c r="A35" s="14"/>
      <c r="B35" s="14">
        <v>29</v>
      </c>
      <c r="C35" s="42">
        <f t="shared" si="6"/>
        <v>5.1224674116711375</v>
      </c>
      <c r="D35" s="188">
        <f>G17/C17*1000</f>
        <v>6.6187671029750748</v>
      </c>
      <c r="E35" s="188"/>
      <c r="F35" s="188">
        <f>J17/D17*1000</f>
        <v>3.9473684210526319</v>
      </c>
      <c r="G35" s="188"/>
      <c r="H35" s="95">
        <f>M17/D17*1000</f>
        <v>3.9473684210526319</v>
      </c>
      <c r="I35" s="95"/>
      <c r="J35" s="188">
        <f>SUM(L35:O35)</f>
        <v>23.136246786632391</v>
      </c>
      <c r="K35" s="188"/>
      <c r="L35" s="188">
        <f>Q17/(D17+P17)*1000</f>
        <v>11.568123393316196</v>
      </c>
      <c r="M35" s="188"/>
      <c r="N35" s="188">
        <f>R17/(D17+P17)*1000</f>
        <v>11.568123393316196</v>
      </c>
      <c r="O35" s="188"/>
      <c r="P35" s="188">
        <f>S17/(D17+T17)*1000</f>
        <v>7.8534031413612562</v>
      </c>
      <c r="Q35" s="188"/>
      <c r="R35" s="188">
        <f>V17/C17*1000</f>
        <v>2.8106169877195581</v>
      </c>
      <c r="S35" s="188"/>
      <c r="T35" s="189">
        <f>W17/C17*1000</f>
        <v>1.3682380060121593</v>
      </c>
      <c r="U35" s="189"/>
      <c r="V35" s="50">
        <v>32.799999999999997</v>
      </c>
      <c r="W35" s="50">
        <v>30.4</v>
      </c>
    </row>
    <row r="36" spans="1:23" ht="7.5" customHeight="1">
      <c r="A36" s="104"/>
      <c r="B36" s="104"/>
      <c r="C36" s="107"/>
      <c r="D36" s="104"/>
      <c r="E36" s="102"/>
      <c r="F36" s="102"/>
      <c r="G36" s="102"/>
      <c r="H36" s="102"/>
      <c r="I36" s="102"/>
      <c r="J36" s="102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23" ht="9" customHeight="1">
      <c r="A37" s="105"/>
      <c r="B37" s="105"/>
      <c r="C37" s="105"/>
      <c r="D37" s="105"/>
      <c r="E37" s="103"/>
      <c r="F37" s="103"/>
      <c r="G37" s="103"/>
      <c r="H37" s="103"/>
      <c r="I37" s="103"/>
      <c r="J37" s="103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23">
      <c r="A38" s="2" t="s">
        <v>3</v>
      </c>
      <c r="C38" s="3" t="s">
        <v>109</v>
      </c>
    </row>
    <row r="39" spans="1:23">
      <c r="A39" s="2"/>
      <c r="C39" s="3" t="s">
        <v>108</v>
      </c>
    </row>
    <row r="40" spans="1:23" ht="13.5" customHeight="1">
      <c r="A40" s="105"/>
      <c r="C40" s="3" t="s">
        <v>85</v>
      </c>
    </row>
    <row r="41" spans="1:23" ht="13.5" customHeight="1">
      <c r="A41" s="2"/>
      <c r="C41" s="3" t="s">
        <v>101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23" ht="13.5" customHeight="1">
      <c r="A42" s="2"/>
      <c r="C42" s="3" t="s">
        <v>99</v>
      </c>
    </row>
    <row r="43" spans="1:23" s="3" customFormat="1" ht="13.5" customHeight="1">
      <c r="A43" s="2"/>
    </row>
  </sheetData>
  <mergeCells count="119">
    <mergeCell ref="R34:S34"/>
    <mergeCell ref="T34:U34"/>
    <mergeCell ref="D34:E34"/>
    <mergeCell ref="F34:G34"/>
    <mergeCell ref="J34:K34"/>
    <mergeCell ref="L34:M34"/>
    <mergeCell ref="N34:O34"/>
    <mergeCell ref="P34:Q34"/>
    <mergeCell ref="P32:Q32"/>
    <mergeCell ref="R32:S32"/>
    <mergeCell ref="T32:U32"/>
    <mergeCell ref="D32:E32"/>
    <mergeCell ref="F32:G32"/>
    <mergeCell ref="H32:I32"/>
    <mergeCell ref="J32:K32"/>
    <mergeCell ref="L32:M32"/>
    <mergeCell ref="N32:O32"/>
    <mergeCell ref="R33:S33"/>
    <mergeCell ref="T33:U33"/>
    <mergeCell ref="D33:E33"/>
    <mergeCell ref="F33:G33"/>
    <mergeCell ref="J33:K33"/>
    <mergeCell ref="L33:M33"/>
    <mergeCell ref="N33:O33"/>
    <mergeCell ref="P33:Q33"/>
    <mergeCell ref="P29:Q29"/>
    <mergeCell ref="R29:S29"/>
    <mergeCell ref="T29:U29"/>
    <mergeCell ref="D29:E29"/>
    <mergeCell ref="F29:G29"/>
    <mergeCell ref="H29:I29"/>
    <mergeCell ref="J29:K29"/>
    <mergeCell ref="L29:M29"/>
    <mergeCell ref="N29:O29"/>
    <mergeCell ref="P31:Q31"/>
    <mergeCell ref="R31:S31"/>
    <mergeCell ref="T31:U31"/>
    <mergeCell ref="D31:E31"/>
    <mergeCell ref="F31:G31"/>
    <mergeCell ref="J31:K31"/>
    <mergeCell ref="L31:M31"/>
    <mergeCell ref="N31:O31"/>
    <mergeCell ref="N30:O30"/>
    <mergeCell ref="T27:U27"/>
    <mergeCell ref="L27:M27"/>
    <mergeCell ref="N27:O27"/>
    <mergeCell ref="P27:Q27"/>
    <mergeCell ref="R27:S27"/>
    <mergeCell ref="D2:F3"/>
    <mergeCell ref="G2:I3"/>
    <mergeCell ref="J2:L3"/>
    <mergeCell ref="M2:O3"/>
    <mergeCell ref="P2:R3"/>
    <mergeCell ref="S2:U3"/>
    <mergeCell ref="N26:O26"/>
    <mergeCell ref="L25:M25"/>
    <mergeCell ref="L26:M26"/>
    <mergeCell ref="J26:K26"/>
    <mergeCell ref="T26:U26"/>
    <mergeCell ref="L23:M23"/>
    <mergeCell ref="F22:G22"/>
    <mergeCell ref="F23:G23"/>
    <mergeCell ref="D25:E25"/>
    <mergeCell ref="H22:I22"/>
    <mergeCell ref="H23:I23"/>
    <mergeCell ref="D22:E22"/>
    <mergeCell ref="D23:E23"/>
    <mergeCell ref="W2:W5"/>
    <mergeCell ref="V2:V5"/>
    <mergeCell ref="N25:O25"/>
    <mergeCell ref="T25:U25"/>
    <mergeCell ref="V22:W22"/>
    <mergeCell ref="R22:S22"/>
    <mergeCell ref="R23:S23"/>
    <mergeCell ref="P22:Q22"/>
    <mergeCell ref="T23:U23"/>
    <mergeCell ref="T22:U22"/>
    <mergeCell ref="P23:Q23"/>
    <mergeCell ref="P25:Q25"/>
    <mergeCell ref="R25:S25"/>
    <mergeCell ref="J22:O22"/>
    <mergeCell ref="N23:O23"/>
    <mergeCell ref="J23:K23"/>
    <mergeCell ref="D26:E26"/>
    <mergeCell ref="F26:G26"/>
    <mergeCell ref="F25:G25"/>
    <mergeCell ref="H25:I25"/>
    <mergeCell ref="H26:I26"/>
    <mergeCell ref="R28:S28"/>
    <mergeCell ref="R26:S26"/>
    <mergeCell ref="P26:Q26"/>
    <mergeCell ref="J25:K25"/>
    <mergeCell ref="D27:E27"/>
    <mergeCell ref="F27:G27"/>
    <mergeCell ref="J27:K27"/>
    <mergeCell ref="R35:S35"/>
    <mergeCell ref="T35:U35"/>
    <mergeCell ref="D35:E35"/>
    <mergeCell ref="F35:G35"/>
    <mergeCell ref="J35:K35"/>
    <mergeCell ref="L35:M35"/>
    <mergeCell ref="N35:O35"/>
    <mergeCell ref="P35:Q35"/>
    <mergeCell ref="T28:U28"/>
    <mergeCell ref="D28:E28"/>
    <mergeCell ref="F28:G28"/>
    <mergeCell ref="H28:I28"/>
    <mergeCell ref="L28:M28"/>
    <mergeCell ref="N28:O28"/>
    <mergeCell ref="P28:Q28"/>
    <mergeCell ref="J28:K28"/>
    <mergeCell ref="P30:Q30"/>
    <mergeCell ref="R30:S30"/>
    <mergeCell ref="T30:U30"/>
    <mergeCell ref="D30:E30"/>
    <mergeCell ref="F30:G30"/>
    <mergeCell ref="H30:I30"/>
    <mergeCell ref="J30:K30"/>
    <mergeCell ref="L30:M30"/>
  </mergeCells>
  <phoneticPr fontId="2"/>
  <pageMargins left="0.78740157480314965" right="0.74803149606299213" top="0.98425196850393704" bottom="0.98425196850393704" header="0.4724409448818898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表１－１</vt:lpstr>
      <vt:lpstr>表１－２（実数）</vt:lpstr>
      <vt:lpstr>表１－２（率）</vt:lpstr>
      <vt:lpstr>表１－２（中央）</vt:lpstr>
      <vt:lpstr>表１－２（花見川）</vt:lpstr>
      <vt:lpstr>表１－２（稲毛）</vt:lpstr>
      <vt:lpstr>表１－２（若葉）</vt:lpstr>
      <vt:lpstr>表１－２（緑）</vt:lpstr>
      <vt:lpstr>表１－２（美浜）</vt:lpstr>
      <vt:lpstr>Sheet1</vt:lpstr>
      <vt:lpstr>'表１－１'!Print_Area</vt:lpstr>
      <vt:lpstr>'表１－２（実数）'!Print_Area</vt:lpstr>
      <vt:lpstr>'表１－２（率）'!Print_Area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大藤　裕子</dc:creator>
  <cp:lastModifiedBy>大藤　裕子</cp:lastModifiedBy>
  <cp:revision>0</cp:revision>
  <cp:lastPrinted>2019-03-11T04:31:46Z</cp:lastPrinted>
  <dcterms:created xsi:type="dcterms:W3CDTF">1601-01-01T00:00:00Z</dcterms:created>
  <dcterms:modified xsi:type="dcterms:W3CDTF">2019-03-28T12:13:48Z</dcterms:modified>
</cp:coreProperties>
</file>